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5" yWindow="300" windowWidth="11085" windowHeight="64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Položky!$A$1:$G$55</definedName>
    <definedName name="_xlnm.Print_Area" localSheetId="1">Rekapitulace!$A$1:$I$15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2"/>
  <c r="G7"/>
  <c r="C9"/>
  <c r="C31"/>
  <c r="C33"/>
  <c r="F33" s="1"/>
  <c r="C3" i="3"/>
  <c r="F3"/>
  <c r="C4"/>
  <c r="E4"/>
  <c r="G8"/>
  <c r="BA8" s="1"/>
  <c r="BB8"/>
  <c r="BC8"/>
  <c r="BD8"/>
  <c r="BE8"/>
  <c r="G9"/>
  <c r="BA9" s="1"/>
  <c r="BB9"/>
  <c r="BC9"/>
  <c r="BD9"/>
  <c r="BE9"/>
  <c r="G10"/>
  <c r="BA10" s="1"/>
  <c r="BB10"/>
  <c r="BC10"/>
  <c r="BD10"/>
  <c r="BE10"/>
  <c r="G11"/>
  <c r="BA11" s="1"/>
  <c r="BB11"/>
  <c r="BC11"/>
  <c r="BD11"/>
  <c r="BE11"/>
  <c r="C12"/>
  <c r="G14"/>
  <c r="BA14" s="1"/>
  <c r="BA15" s="1"/>
  <c r="E8" i="2" s="1"/>
  <c r="BB14" i="3"/>
  <c r="BB15" s="1"/>
  <c r="F8" i="2" s="1"/>
  <c r="BC14" i="3"/>
  <c r="BC15" s="1"/>
  <c r="G8" i="2" s="1"/>
  <c r="BD14" i="3"/>
  <c r="BD15" s="1"/>
  <c r="H8" i="2" s="1"/>
  <c r="BE14" i="3"/>
  <c r="BE15" s="1"/>
  <c r="I8" i="2" s="1"/>
  <c r="C15" i="3"/>
  <c r="G17"/>
  <c r="BE17" s="1"/>
  <c r="BE18" s="1"/>
  <c r="I9" i="2" s="1"/>
  <c r="BA17" i="3"/>
  <c r="BB17"/>
  <c r="BB18" s="1"/>
  <c r="F9" i="2" s="1"/>
  <c r="BC17" i="3"/>
  <c r="BC18" s="1"/>
  <c r="G9" i="2" s="1"/>
  <c r="BD17" i="3"/>
  <c r="C18"/>
  <c r="BA18"/>
  <c r="BD18"/>
  <c r="H9" i="2" s="1"/>
  <c r="G20" i="3"/>
  <c r="BA20" s="1"/>
  <c r="BA21" s="1"/>
  <c r="E10" i="2" s="1"/>
  <c r="BB20" i="3"/>
  <c r="BB21" s="1"/>
  <c r="F10" i="2" s="1"/>
  <c r="BC20" i="3"/>
  <c r="BC21" s="1"/>
  <c r="G10" i="2" s="1"/>
  <c r="BD20" i="3"/>
  <c r="BD21" s="1"/>
  <c r="H10" i="2" s="1"/>
  <c r="BE20" i="3"/>
  <c r="BE21" s="1"/>
  <c r="I10" i="2" s="1"/>
  <c r="C21" i="3"/>
  <c r="G23"/>
  <c r="BB23" s="1"/>
  <c r="BA23"/>
  <c r="BC23"/>
  <c r="BD23"/>
  <c r="BE23"/>
  <c r="G24"/>
  <c r="BB24" s="1"/>
  <c r="BA24"/>
  <c r="BC24"/>
  <c r="BD24"/>
  <c r="BE24"/>
  <c r="G25"/>
  <c r="BB25" s="1"/>
  <c r="BA25"/>
  <c r="BC25"/>
  <c r="BD25"/>
  <c r="BE25"/>
  <c r="G26"/>
  <c r="BB26" s="1"/>
  <c r="BA26"/>
  <c r="BC26"/>
  <c r="BD26"/>
  <c r="BE26"/>
  <c r="G27"/>
  <c r="BB27" s="1"/>
  <c r="BA27"/>
  <c r="BC27"/>
  <c r="BD27"/>
  <c r="BE27"/>
  <c r="G28"/>
  <c r="BA28"/>
  <c r="BB28"/>
  <c r="BC28"/>
  <c r="BD28"/>
  <c r="BE28"/>
  <c r="G29"/>
  <c r="BB29" s="1"/>
  <c r="BA29"/>
  <c r="BC29"/>
  <c r="BD29"/>
  <c r="BE29"/>
  <c r="G30"/>
  <c r="BA30"/>
  <c r="BB30"/>
  <c r="BC30"/>
  <c r="BD30"/>
  <c r="BE30"/>
  <c r="G31"/>
  <c r="BB31" s="1"/>
  <c r="BA31"/>
  <c r="BC31"/>
  <c r="BD31"/>
  <c r="BE31"/>
  <c r="G32"/>
  <c r="BB32" s="1"/>
  <c r="BA32"/>
  <c r="BC32"/>
  <c r="BD32"/>
  <c r="BE32"/>
  <c r="C33"/>
  <c r="G35"/>
  <c r="BB35" s="1"/>
  <c r="BA35"/>
  <c r="BC35"/>
  <c r="BD35"/>
  <c r="BE35"/>
  <c r="G36"/>
  <c r="BB36" s="1"/>
  <c r="BA36"/>
  <c r="BC36"/>
  <c r="BD36"/>
  <c r="BE36"/>
  <c r="G37"/>
  <c r="BA37"/>
  <c r="BB37"/>
  <c r="BC37"/>
  <c r="BD37"/>
  <c r="BE37"/>
  <c r="G38"/>
  <c r="BB38" s="1"/>
  <c r="BA38"/>
  <c r="BC38"/>
  <c r="BD38"/>
  <c r="BE38"/>
  <c r="G39"/>
  <c r="BB39" s="1"/>
  <c r="BA39"/>
  <c r="BC39"/>
  <c r="BD39"/>
  <c r="BE39"/>
  <c r="G40"/>
  <c r="BB40" s="1"/>
  <c r="BA40"/>
  <c r="BC40"/>
  <c r="BD40"/>
  <c r="BE40"/>
  <c r="G41"/>
  <c r="BB41" s="1"/>
  <c r="BA41"/>
  <c r="BC41"/>
  <c r="BD41"/>
  <c r="BE41"/>
  <c r="G42"/>
  <c r="BB42" s="1"/>
  <c r="BA42"/>
  <c r="BC42"/>
  <c r="BD42"/>
  <c r="BE42"/>
  <c r="G43"/>
  <c r="BA43"/>
  <c r="BB43"/>
  <c r="BC43"/>
  <c r="BD43"/>
  <c r="BE43"/>
  <c r="G44"/>
  <c r="BB44" s="1"/>
  <c r="BA44"/>
  <c r="BC44"/>
  <c r="BD44"/>
  <c r="BE44"/>
  <c r="C45"/>
  <c r="G47"/>
  <c r="BA47"/>
  <c r="BC47"/>
  <c r="BD47"/>
  <c r="BE47"/>
  <c r="G48"/>
  <c r="BA48"/>
  <c r="BB48"/>
  <c r="BC48"/>
  <c r="BD48"/>
  <c r="BE48"/>
  <c r="G49"/>
  <c r="BB49" s="1"/>
  <c r="BA49"/>
  <c r="BC49"/>
  <c r="BD49"/>
  <c r="BE49"/>
  <c r="G50"/>
  <c r="BA50"/>
  <c r="BB50"/>
  <c r="BC50"/>
  <c r="BD50"/>
  <c r="BE50"/>
  <c r="G51"/>
  <c r="BB51" s="1"/>
  <c r="BA51"/>
  <c r="BC51"/>
  <c r="BD51"/>
  <c r="BE51"/>
  <c r="G52"/>
  <c r="BB52" s="1"/>
  <c r="BA52"/>
  <c r="BC52"/>
  <c r="BD52"/>
  <c r="BE52"/>
  <c r="G53"/>
  <c r="BB53" s="1"/>
  <c r="BA53"/>
  <c r="BC53"/>
  <c r="BD53"/>
  <c r="BE53"/>
  <c r="G54"/>
  <c r="BB54" s="1"/>
  <c r="BA54"/>
  <c r="BC54"/>
  <c r="BD54"/>
  <c r="BE54"/>
  <c r="C55"/>
  <c r="C1" i="2"/>
  <c r="C2"/>
  <c r="A7"/>
  <c r="B7"/>
  <c r="A8"/>
  <c r="B8"/>
  <c r="A9"/>
  <c r="B9"/>
  <c r="E9"/>
  <c r="A10"/>
  <c r="B10"/>
  <c r="A11"/>
  <c r="B11"/>
  <c r="A12"/>
  <c r="B12"/>
  <c r="A13"/>
  <c r="B13"/>
  <c r="BA45" i="3" l="1"/>
  <c r="E12" i="2" s="1"/>
  <c r="BE45" i="3"/>
  <c r="I12" i="2" s="1"/>
  <c r="BD33" i="3"/>
  <c r="H11" i="2" s="1"/>
  <c r="G33" i="3"/>
  <c r="G21"/>
  <c r="BB12"/>
  <c r="F7" i="2" s="1"/>
  <c r="BD55" i="3"/>
  <c r="H13" i="2" s="1"/>
  <c r="BE55" i="3"/>
  <c r="I13" i="2" s="1"/>
  <c r="BA55" i="3"/>
  <c r="E13" i="2" s="1"/>
  <c r="BC55" i="3"/>
  <c r="G13" i="2" s="1"/>
  <c r="BD45" i="3"/>
  <c r="H12" i="2" s="1"/>
  <c r="BC33" i="3"/>
  <c r="G11" i="2" s="1"/>
  <c r="BE33" i="3"/>
  <c r="I11" i="2" s="1"/>
  <c r="BB33" i="3"/>
  <c r="F11" i="2" s="1"/>
  <c r="BD12" i="3"/>
  <c r="H7" i="2" s="1"/>
  <c r="H14" s="1"/>
  <c r="C17" i="1" s="1"/>
  <c r="G55" i="3"/>
  <c r="BA33"/>
  <c r="E11" i="2" s="1"/>
  <c r="BA12" i="3"/>
  <c r="E7" i="2" s="1"/>
  <c r="BC45" i="3"/>
  <c r="G12" i="2" s="1"/>
  <c r="BB47" i="3"/>
  <c r="BB55" s="1"/>
  <c r="F13" i="2" s="1"/>
  <c r="G18" i="3"/>
  <c r="BE12"/>
  <c r="I7" i="2" s="1"/>
  <c r="BC12" i="3"/>
  <c r="G7" i="2" s="1"/>
  <c r="BB45" i="3"/>
  <c r="F12" i="2" s="1"/>
  <c r="G45" i="3"/>
  <c r="G15"/>
  <c r="G12"/>
  <c r="E14" i="2" l="1"/>
  <c r="I14"/>
  <c r="C21" i="1" s="1"/>
  <c r="G14" i="2"/>
  <c r="C18" i="1" s="1"/>
  <c r="F14" i="2"/>
  <c r="C16" i="1" s="1"/>
  <c r="C15"/>
  <c r="C19" l="1"/>
  <c r="C22" s="1"/>
  <c r="C23" s="1"/>
  <c r="F30" s="1"/>
  <c r="F31" l="1"/>
  <c r="F34" s="1"/>
</calcChain>
</file>

<file path=xl/sharedStrings.xml><?xml version="1.0" encoding="utf-8"?>
<sst xmlns="http://schemas.openxmlformats.org/spreadsheetml/2006/main" count="228" uniqueCount="167">
  <si>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</si>
  <si>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</si>
  <si>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</si>
  <si>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</si>
  <si>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</si>
  <si>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</si>
  <si>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</si>
  <si>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</si>
  <si>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</si>
  <si>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</si>
  <si>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</si>
  <si>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</si>
  <si>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</si>
  <si>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</si>
  <si>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</si>
  <si>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</si>
  <si>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</si>
  <si>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</si>
  <si>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</si>
  <si>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</si>
  <si>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</si>
  <si>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</si>
  <si>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</si>
  <si>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</si>
  <si>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</si>
  <si>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</si>
  <si>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</si>
  <si>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</si>
  <si>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</si>
  <si>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</si>
  <si>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</si>
  <si>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</si>
  <si>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</si>
  <si>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</si>
  <si>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</si>
  <si>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</si>
  <si>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</si>
  <si>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</si>
  <si>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</si>
  <si>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</si>
  <si>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</si>
  <si>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</si>
  <si>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</si>
  <si>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</si>
  <si>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</si>
  <si>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</si>
  <si>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</si>
  <si>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</si>
  <si>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</si>
  <si>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</si>
  <si>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</si>
  <si>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</si>
  <si>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</si>
  <si>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</si>
  <si>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</si>
  <si>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</si>
  <si>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</si>
  <si>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</si>
  <si>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</si>
  <si>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</si>
  <si>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</si>
  <si>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</si>
  <si>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</si>
  <si>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</si>
  <si>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</si>
  <si>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</si>
  <si>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</si>
  <si>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</si>
  <si>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</si>
  <si>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</si>
  <si>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dd1</t>
  </si>
  <si>
    <t>dd 1</t>
  </si>
  <si>
    <t>02</t>
  </si>
  <si>
    <t>ZTI</t>
  </si>
  <si>
    <t>174101101R00</t>
  </si>
  <si>
    <t xml:space="preserve">Zásyp jam, rýh, šachet se zhutněním </t>
  </si>
  <si>
    <t>m3</t>
  </si>
  <si>
    <t>175101101R00</t>
  </si>
  <si>
    <t xml:space="preserve">Obsyp potrubí bez prohození sypaniny </t>
  </si>
  <si>
    <t>139600013RBC</t>
  </si>
  <si>
    <t>Ruční výkop v hornině 4 hloubka do 1 m, odvoz do 10 km poplatek za skladku</t>
  </si>
  <si>
    <t>58337308</t>
  </si>
  <si>
    <t>Štěrkopísek frakce 0-2 tř.B</t>
  </si>
  <si>
    <t>T</t>
  </si>
  <si>
    <t>4</t>
  </si>
  <si>
    <t>Vodorovné konstrukce</t>
  </si>
  <si>
    <t>451541111R00</t>
  </si>
  <si>
    <t xml:space="preserve">Lože pod potrubí ze štěrkodrtě 0 - 63 mm </t>
  </si>
  <si>
    <t>96</t>
  </si>
  <si>
    <t>Bourání konstrukcí</t>
  </si>
  <si>
    <t>900      RT5</t>
  </si>
  <si>
    <t xml:space="preserve">HZS dtz kanalizace za.předmětů vododvodu a odvoz </t>
  </si>
  <si>
    <t>h</t>
  </si>
  <si>
    <t>99</t>
  </si>
  <si>
    <t>Staveništní přesun hmot</t>
  </si>
  <si>
    <t>999281111R00</t>
  </si>
  <si>
    <t xml:space="preserve">Přesun hmot pro opravy a údržbu do výšky 25 m </t>
  </si>
  <si>
    <t>t</t>
  </si>
  <si>
    <t>721</t>
  </si>
  <si>
    <t>Vnitřní kanalizace</t>
  </si>
  <si>
    <t xml:space="preserve">Napojení na stávající kanalizaci </t>
  </si>
  <si>
    <t>kpl</t>
  </si>
  <si>
    <t>721176102R00</t>
  </si>
  <si>
    <t xml:space="preserve">Potrubí HT připojovací D 40 x 1,8 mm </t>
  </si>
  <si>
    <t>m</t>
  </si>
  <si>
    <t>721176103R00</t>
  </si>
  <si>
    <t xml:space="preserve">Potrubí HT připojovací D 50 x 1,8 mm </t>
  </si>
  <si>
    <t>721176134R00</t>
  </si>
  <si>
    <t xml:space="preserve">Potrubí HT svodné (ležaté) zavěšené D 75 x 1,9 mm </t>
  </si>
  <si>
    <t>721176135R00</t>
  </si>
  <si>
    <t xml:space="preserve">Potrubí HT svodné (ležaté) zavěšené D 110 x 2,7 mm </t>
  </si>
  <si>
    <t>721176232R00</t>
  </si>
  <si>
    <t xml:space="preserve">Potrubí KG svodné (ležaté) zavěšené D 110 x 3,2 mm </t>
  </si>
  <si>
    <t>721225205R00</t>
  </si>
  <si>
    <t xml:space="preserve">Uzávěrka zápach-odvod pojistného ventilu </t>
  </si>
  <si>
    <t>kus</t>
  </si>
  <si>
    <t>721273145RM2</t>
  </si>
  <si>
    <t xml:space="preserve">Hlavice větrací </t>
  </si>
  <si>
    <t>721290111R00</t>
  </si>
  <si>
    <t xml:space="preserve">Zkouška těsnosti kanalizace vodou DN 125 </t>
  </si>
  <si>
    <t>998721202R00</t>
  </si>
  <si>
    <t xml:space="preserve">Přesun hmot pro vnitřní kanalizaci, výšky do 12 m </t>
  </si>
  <si>
    <t>722</t>
  </si>
  <si>
    <t>Vnitřní vodovod</t>
  </si>
  <si>
    <t>722174311R00</t>
  </si>
  <si>
    <t xml:space="preserve">Potrubí z PP-R 80 PN 20, D 20 mm </t>
  </si>
  <si>
    <t>722174312R00</t>
  </si>
  <si>
    <t xml:space="preserve">Potrubí z PP-R 80 PN 20, D 25 mm </t>
  </si>
  <si>
    <t>722175210R00</t>
  </si>
  <si>
    <t xml:space="preserve">Potrubí z PP-R 80 PN 16, D 16 mm </t>
  </si>
  <si>
    <t>722181221RT5</t>
  </si>
  <si>
    <t>Izolace návleková tl. stěny 6 mm vnitřní průměr 15 mm</t>
  </si>
  <si>
    <t>722181221RT6</t>
  </si>
  <si>
    <t>Izolace návleková tl. stěny 6 mm vnitřní průměr 18 mm</t>
  </si>
  <si>
    <t>722181221RT8</t>
  </si>
  <si>
    <t>Izolace návleková  tl. stěny 6 mm vnitřní průměr 25 mm</t>
  </si>
  <si>
    <t>722238114R00</t>
  </si>
  <si>
    <t xml:space="preserve">Kohout kulový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</si>
  <si>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</si>
  <si>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</si>
  <si>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</si>
  <si>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</si>
  <si>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998722202R00</t>
  </si>
  <si>
    <t xml:space="preserve">Přesun hmot pro vnitřní vodovod, výšky do 12 m </t>
  </si>
  <si>
    <t>725</t>
  </si>
  <si>
    <t>Zařizovací předměty</t>
  </si>
  <si>
    <t>725536631R00</t>
  </si>
  <si>
    <t xml:space="preserve">D+M přepad.zásobníku vč.armatur a baterie </t>
  </si>
  <si>
    <t>soubor</t>
  </si>
  <si>
    <t>725100001RA0</t>
  </si>
  <si>
    <t xml:space="preserve">Umyvadlo, baterie, zápachová uzávěrka </t>
  </si>
  <si>
    <t>725100002RA0</t>
  </si>
  <si>
    <t xml:space="preserve">Výlevka, baterie, zápachová uzávěrka </t>
  </si>
  <si>
    <t>725100006RA0</t>
  </si>
  <si>
    <t xml:space="preserve">Klozet kombi </t>
  </si>
  <si>
    <t>725100008RA0</t>
  </si>
  <si>
    <t xml:space="preserve">Ohřívač vody elektrický akumulační do 165 l </t>
  </si>
  <si>
    <t>725200020RA0</t>
  </si>
  <si>
    <t xml:space="preserve">Montáž zařizovacích předmětů - pisoár </t>
  </si>
  <si>
    <t>64251258</t>
  </si>
  <si>
    <t>pisoár bílý otvor. pro ventil, senzor 24V</t>
  </si>
  <si>
    <t>998725202R00</t>
  </si>
  <si>
    <t xml:space="preserve">Přesun hmot pro zařizovací předměty, výšky do 12 m </t>
  </si>
  <si>
    <t xml:space="preserve"> na základě výběrového řízení</t>
  </si>
  <si>
    <t>Správa a údržba silnic JmK,Žerotínovo nám.3/5 Brno</t>
  </si>
  <si>
    <t>atelier DD,Údolní 5 Brno</t>
  </si>
  <si>
    <t>Stavební úpravy Ořechovská 35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</si>
</sst>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38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02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5" xfId="28" applyFont="1" applyBorder="1" applyAlignment="1">
      <alignment horizontal="center"/>
    </xf>
    <xf numFmtId="49" fontId="21" fillId="0" borderId="65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6" xfId="28" applyFont="1" applyBorder="1" applyAlignment="1">
      <alignment horizontal="center" vertical="top"/>
    </xf>
    <xf numFmtId="49" fontId="33" fillId="0" borderId="66" xfId="28" applyNumberFormat="1" applyFont="1" applyBorder="1" applyAlignment="1">
      <alignment horizontal="left" vertical="top"/>
    </xf>
    <xf numFmtId="0" fontId="33" fillId="0" borderId="66" xfId="28" applyFont="1" applyBorder="1" applyAlignment="1">
      <alignment vertical="top" wrapText="1"/>
    </xf>
    <xf numFmtId="49" fontId="33" fillId="0" borderId="66" xfId="28" applyNumberFormat="1" applyFont="1" applyBorder="1" applyAlignment="1">
      <alignment horizontal="center" shrinkToFit="1"/>
    </xf>
    <xf numFmtId="4" fontId="33" fillId="0" borderId="66" xfId="28" applyNumberFormat="1" applyFont="1" applyBorder="1" applyAlignment="1">
      <alignment horizontal="right"/>
    </xf>
    <xf numFmtId="4" fontId="33" fillId="0" borderId="66" xfId="28" applyNumberFormat="1" applyFont="1" applyBorder="1"/>
    <xf numFmtId="0" fontId="34" fillId="0" borderId="0" xfId="28" applyFont="1"/>
    <xf numFmtId="0" fontId="20" fillId="18" borderId="19" xfId="28" applyFont="1" applyFill="1" applyBorder="1" applyAlignment="1">
      <alignment horizontal="center"/>
    </xf>
    <xf numFmtId="49" fontId="35" fillId="18" borderId="19" xfId="28" applyNumberFormat="1" applyFont="1" applyFill="1" applyBorder="1" applyAlignment="1">
      <alignment horizontal="left"/>
    </xf>
    <xf numFmtId="0" fontId="35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6" fillId="0" borderId="0" xfId="28" applyFont="1" applyAlignment="1"/>
    <xf numFmtId="0" fontId="12" fillId="0" borderId="0" xfId="28" applyAlignment="1">
      <alignment horizontal="right"/>
    </xf>
    <xf numFmtId="0" fontId="37" fillId="0" borderId="0" xfId="28" applyFont="1" applyBorder="1"/>
    <xf numFmtId="3" fontId="37" fillId="0" borderId="0" xfId="28" applyNumberFormat="1" applyFont="1" applyBorder="1" applyAlignment="1">
      <alignment horizontal="right"/>
    </xf>
    <xf numFmtId="4" fontId="37" fillId="0" borderId="0" xfId="28" applyNumberFormat="1" applyFont="1" applyBorder="1"/>
    <xf numFmtId="0" fontId="36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5" xfId="0" applyNumberFormat="1" applyFont="1" applyBorder="1"/>
    <xf numFmtId="3" fontId="20" fillId="0" borderId="67" xfId="0" applyNumberFormat="1" applyFont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left" shrinkToFit="1"/>
    </xf>
    <xf numFmtId="0" fontId="20" fillId="0" borderId="38" xfId="0" applyFont="1" applyBorder="1" applyAlignment="1">
      <alignment horizontal="left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72</v>
      </c>
      <c r="B5" s="18"/>
      <c r="C5" s="19" t="s">
        <v>73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70</v>
      </c>
      <c r="B7" s="25"/>
      <c r="C7" s="26" t="s">
        <v>166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181" t="s">
        <v>165</v>
      </c>
      <c r="D8" s="181"/>
      <c r="E8" s="182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181" t="str">
        <f>Projektant</f>
        <v>atelier DD,Údolní 5 Brno</v>
      </c>
      <c r="D9" s="181"/>
      <c r="E9" s="182"/>
      <c r="F9" s="13"/>
      <c r="G9" s="34"/>
      <c r="H9" s="35"/>
    </row>
    <row r="10" spans="1:57">
      <c r="A10" s="29" t="s">
        <v>15</v>
      </c>
      <c r="B10" s="13"/>
      <c r="C10" s="181" t="s">
        <v>164</v>
      </c>
      <c r="D10" s="181"/>
      <c r="E10" s="181"/>
      <c r="F10" s="36"/>
      <c r="G10" s="37"/>
      <c r="H10" s="38"/>
    </row>
    <row r="11" spans="1:57" ht="13.5" customHeight="1">
      <c r="A11" s="29" t="s">
        <v>16</v>
      </c>
      <c r="B11" s="13"/>
      <c r="C11" s="181" t="s">
        <v>163</v>
      </c>
      <c r="D11" s="181"/>
      <c r="E11" s="181"/>
      <c r="F11" s="39" t="s">
        <v>17</v>
      </c>
      <c r="G11" s="40" t="s">
        <v>71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83"/>
      <c r="D12" s="183"/>
      <c r="E12" s="18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>
      <c r="A23" s="184" t="s">
        <v>32</v>
      </c>
      <c r="B23" s="185"/>
      <c r="C23" s="67">
        <f>C22+G23</f>
        <v>0</v>
      </c>
      <c r="D23" s="68"/>
      <c r="E23" s="69"/>
      <c r="F23" s="70"/>
      <c r="G23" s="56">
        <v>0</v>
      </c>
    </row>
    <row r="24" spans="1:7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40</v>
      </c>
      <c r="B30" s="86"/>
      <c r="C30" s="87">
        <v>21</v>
      </c>
      <c r="D30" s="86" t="s">
        <v>41</v>
      </c>
      <c r="E30" s="88"/>
      <c r="F30" s="186">
        <f>C23-F32</f>
        <v>0</v>
      </c>
      <c r="G30" s="187"/>
    </row>
    <row r="31" spans="1:7">
      <c r="A31" s="85" t="s">
        <v>42</v>
      </c>
      <c r="B31" s="86"/>
      <c r="C31" s="87">
        <f>SazbaDPH1</f>
        <v>21</v>
      </c>
      <c r="D31" s="86" t="s">
        <v>43</v>
      </c>
      <c r="E31" s="88"/>
      <c r="F31" s="186">
        <f>ROUND(PRODUCT(F30,C31/100),0)</f>
        <v>0</v>
      </c>
      <c r="G31" s="187"/>
    </row>
    <row r="32" spans="1:7">
      <c r="A32" s="85" t="s">
        <v>40</v>
      </c>
      <c r="B32" s="86"/>
      <c r="C32" s="87">
        <v>0</v>
      </c>
      <c r="D32" s="86" t="s">
        <v>43</v>
      </c>
      <c r="E32" s="88"/>
      <c r="F32" s="186">
        <v>0</v>
      </c>
      <c r="G32" s="187"/>
    </row>
    <row r="33" spans="1:8">
      <c r="A33" s="85" t="s">
        <v>42</v>
      </c>
      <c r="B33" s="89"/>
      <c r="C33" s="90">
        <f>SazbaDPH2</f>
        <v>0</v>
      </c>
      <c r="D33" s="86" t="s">
        <v>43</v>
      </c>
      <c r="E33" s="61"/>
      <c r="F33" s="186">
        <f>ROUND(PRODUCT(F32,C33/100),0)</f>
        <v>0</v>
      </c>
      <c r="G33" s="187"/>
    </row>
    <row r="34" spans="1:8" s="94" customFormat="1" ht="19.5" customHeight="1" thickBot="1">
      <c r="A34" s="91" t="s">
        <v>44</v>
      </c>
      <c r="B34" s="92"/>
      <c r="C34" s="92"/>
      <c r="D34" s="92"/>
      <c r="E34" s="93"/>
      <c r="F34" s="188">
        <f>ROUND(SUM(F30:F33),0)</f>
        <v>0</v>
      </c>
      <c r="G34" s="189"/>
    </row>
    <row r="36" spans="1:8">
      <c r="A36" s="95" t="s">
        <v>45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180"/>
      <c r="C37" s="180"/>
      <c r="D37" s="180"/>
      <c r="E37" s="180"/>
      <c r="F37" s="180"/>
      <c r="G37" s="180"/>
      <c r="H37" t="s">
        <v>6</v>
      </c>
    </row>
    <row r="38" spans="1:8" ht="12.75" customHeight="1">
      <c r="A38" s="96"/>
      <c r="B38" s="180"/>
      <c r="C38" s="180"/>
      <c r="D38" s="180"/>
      <c r="E38" s="180"/>
      <c r="F38" s="180"/>
      <c r="G38" s="180"/>
      <c r="H38" t="s">
        <v>6</v>
      </c>
    </row>
    <row r="39" spans="1:8">
      <c r="A39" s="96"/>
      <c r="B39" s="180"/>
      <c r="C39" s="180"/>
      <c r="D39" s="180"/>
      <c r="E39" s="180"/>
      <c r="F39" s="180"/>
      <c r="G39" s="180"/>
      <c r="H39" t="s">
        <v>6</v>
      </c>
    </row>
    <row r="40" spans="1:8">
      <c r="A40" s="96"/>
      <c r="B40" s="180"/>
      <c r="C40" s="180"/>
      <c r="D40" s="180"/>
      <c r="E40" s="180"/>
      <c r="F40" s="180"/>
      <c r="G40" s="180"/>
      <c r="H40" t="s">
        <v>6</v>
      </c>
    </row>
    <row r="41" spans="1:8">
      <c r="A41" s="96"/>
      <c r="B41" s="180"/>
      <c r="C41" s="180"/>
      <c r="D41" s="180"/>
      <c r="E41" s="180"/>
      <c r="F41" s="180"/>
      <c r="G41" s="180"/>
      <c r="H41" t="s">
        <v>6</v>
      </c>
    </row>
    <row r="42" spans="1:8">
      <c r="A42" s="96"/>
      <c r="B42" s="180"/>
      <c r="C42" s="180"/>
      <c r="D42" s="180"/>
      <c r="E42" s="180"/>
      <c r="F42" s="180"/>
      <c r="G42" s="180"/>
      <c r="H42" t="s">
        <v>6</v>
      </c>
    </row>
    <row r="43" spans="1:8">
      <c r="A43" s="96"/>
      <c r="B43" s="180"/>
      <c r="C43" s="180"/>
      <c r="D43" s="180"/>
      <c r="E43" s="180"/>
      <c r="F43" s="180"/>
      <c r="G43" s="180"/>
      <c r="H43" t="s">
        <v>6</v>
      </c>
    </row>
    <row r="44" spans="1:8">
      <c r="A44" s="96"/>
      <c r="B44" s="180"/>
      <c r="C44" s="180"/>
      <c r="D44" s="180"/>
      <c r="E44" s="180"/>
      <c r="F44" s="180"/>
      <c r="G44" s="180"/>
      <c r="H44" t="s">
        <v>6</v>
      </c>
    </row>
    <row r="45" spans="1:8" ht="0.75" customHeight="1">
      <c r="A45" s="96"/>
      <c r="B45" s="180"/>
      <c r="C45" s="180"/>
      <c r="D45" s="180"/>
      <c r="E45" s="180"/>
      <c r="F45" s="180"/>
      <c r="G45" s="180"/>
      <c r="H45" t="s">
        <v>6</v>
      </c>
    </row>
    <row r="46" spans="1:8">
      <c r="B46" s="179"/>
      <c r="C46" s="179"/>
      <c r="D46" s="179"/>
      <c r="E46" s="179"/>
      <c r="F46" s="179"/>
      <c r="G46" s="179"/>
    </row>
    <row r="47" spans="1:8">
      <c r="B47" s="179"/>
      <c r="C47" s="179"/>
      <c r="D47" s="179"/>
      <c r="E47" s="179"/>
      <c r="F47" s="179"/>
      <c r="G47" s="179"/>
    </row>
    <row r="48" spans="1:8">
      <c r="B48" s="179"/>
      <c r="C48" s="179"/>
      <c r="D48" s="179"/>
      <c r="E48" s="179"/>
      <c r="F48" s="179"/>
      <c r="G48" s="179"/>
    </row>
    <row r="49" spans="2:7">
      <c r="B49" s="179"/>
      <c r="C49" s="179"/>
      <c r="D49" s="179"/>
      <c r="E49" s="179"/>
      <c r="F49" s="179"/>
      <c r="G49" s="179"/>
    </row>
    <row r="50" spans="2:7">
      <c r="B50" s="179"/>
      <c r="C50" s="179"/>
      <c r="D50" s="179"/>
      <c r="E50" s="179"/>
      <c r="F50" s="179"/>
      <c r="G50" s="179"/>
    </row>
    <row r="51" spans="2:7">
      <c r="B51" s="179"/>
      <c r="C51" s="179"/>
      <c r="D51" s="179"/>
      <c r="E51" s="179"/>
      <c r="F51" s="179"/>
      <c r="G51" s="179"/>
    </row>
    <row r="52" spans="2:7">
      <c r="B52" s="179"/>
      <c r="C52" s="179"/>
      <c r="D52" s="179"/>
      <c r="E52" s="179"/>
      <c r="F52" s="179"/>
      <c r="G52" s="179"/>
    </row>
    <row r="53" spans="2:7">
      <c r="B53" s="179"/>
      <c r="C53" s="179"/>
      <c r="D53" s="179"/>
      <c r="E53" s="179"/>
      <c r="F53" s="179"/>
      <c r="G53" s="179"/>
    </row>
    <row r="54" spans="2:7">
      <c r="B54" s="179"/>
      <c r="C54" s="179"/>
      <c r="D54" s="179"/>
      <c r="E54" s="179"/>
      <c r="F54" s="179"/>
      <c r="G54" s="179"/>
    </row>
    <row r="55" spans="2:7">
      <c r="B55" s="179"/>
      <c r="C55" s="179"/>
      <c r="D55" s="179"/>
      <c r="E55" s="179"/>
      <c r="F55" s="179"/>
      <c r="G55" s="179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65"/>
  <sheetViews>
    <sheetView workbookViewId="0">
      <selection activeCell="K2" sqref="K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0" t="s">
        <v>46</v>
      </c>
      <c r="B1" s="191"/>
      <c r="C1" s="97" t="str">
        <f>CONCATENATE(cislostavby," ",nazevstavby)</f>
        <v>dd1 Stavební úpravy Ořechovská 35</v>
      </c>
      <c r="D1" s="98"/>
      <c r="E1" s="99"/>
      <c r="F1" s="98"/>
      <c r="G1" s="100" t="s">
        <v>47</v>
      </c>
      <c r="H1" s="101"/>
      <c r="I1" s="102"/>
    </row>
    <row r="2" spans="1:9" ht="13.5" thickBot="1">
      <c r="A2" s="192" t="s">
        <v>48</v>
      </c>
      <c r="B2" s="193"/>
      <c r="C2" s="103" t="str">
        <f>CONCATENATE(cisloobjektu," ",nazevobjektu)</f>
        <v>02 ZTI</v>
      </c>
      <c r="D2" s="104"/>
      <c r="E2" s="105"/>
      <c r="F2" s="104"/>
      <c r="G2" s="194"/>
      <c r="H2" s="195"/>
      <c r="I2" s="196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31</v>
      </c>
    </row>
    <row r="7" spans="1:9" s="35" customFormat="1">
      <c r="A7" s="175" t="str">
        <f>Položky!B7</f>
        <v>1</v>
      </c>
      <c r="B7" s="115" t="str">
        <f>Položky!C7</f>
        <v>Zemní práce</v>
      </c>
      <c r="C7" s="66"/>
      <c r="D7" s="116"/>
      <c r="E7" s="176">
        <f>Položky!BA12</f>
        <v>0</v>
      </c>
      <c r="F7" s="177">
        <f>Položky!BB12</f>
        <v>0</v>
      </c>
      <c r="G7" s="177">
        <f>Položky!BC12</f>
        <v>0</v>
      </c>
      <c r="H7" s="177">
        <f>Položky!BD12</f>
        <v>0</v>
      </c>
      <c r="I7" s="178">
        <f>Položky!BE12</f>
        <v>0</v>
      </c>
    </row>
    <row r="8" spans="1:9" s="35" customFormat="1">
      <c r="A8" s="175" t="str">
        <f>Položky!B13</f>
        <v>4</v>
      </c>
      <c r="B8" s="115" t="str">
        <f>Položky!C13</f>
        <v>Vodorovné konstrukce</v>
      </c>
      <c r="C8" s="66"/>
      <c r="D8" s="116"/>
      <c r="E8" s="176">
        <f>Položky!BA15</f>
        <v>0</v>
      </c>
      <c r="F8" s="177">
        <f>Položky!BB15</f>
        <v>0</v>
      </c>
      <c r="G8" s="177">
        <f>Položky!BC15</f>
        <v>0</v>
      </c>
      <c r="H8" s="177">
        <f>Položky!BD15</f>
        <v>0</v>
      </c>
      <c r="I8" s="178">
        <f>Položky!BE15</f>
        <v>0</v>
      </c>
    </row>
    <row r="9" spans="1:9" s="35" customFormat="1">
      <c r="A9" s="175" t="str">
        <f>Položky!B16</f>
        <v>96</v>
      </c>
      <c r="B9" s="115" t="str">
        <f>Položky!C16</f>
        <v>Bourání konstrukcí</v>
      </c>
      <c r="C9" s="66"/>
      <c r="D9" s="116"/>
      <c r="E9" s="176">
        <f>Položky!BA18</f>
        <v>0</v>
      </c>
      <c r="F9" s="177">
        <f>Položky!BB18</f>
        <v>0</v>
      </c>
      <c r="G9" s="177">
        <f>Položky!BC18</f>
        <v>0</v>
      </c>
      <c r="H9" s="177">
        <f>Položky!BD18</f>
        <v>0</v>
      </c>
      <c r="I9" s="178">
        <f>Položky!BE18</f>
        <v>0</v>
      </c>
    </row>
    <row r="10" spans="1:9" s="35" customFormat="1">
      <c r="A10" s="175" t="str">
        <f>Položky!B19</f>
        <v>99</v>
      </c>
      <c r="B10" s="115" t="str">
        <f>Položky!C19</f>
        <v>Staveništní přesun hmot</v>
      </c>
      <c r="C10" s="66"/>
      <c r="D10" s="116"/>
      <c r="E10" s="176">
        <f>Položky!BA21</f>
        <v>0</v>
      </c>
      <c r="F10" s="177">
        <f>Položky!BB21</f>
        <v>0</v>
      </c>
      <c r="G10" s="177">
        <f>Položky!BC21</f>
        <v>0</v>
      </c>
      <c r="H10" s="177">
        <f>Položky!BD21</f>
        <v>0</v>
      </c>
      <c r="I10" s="178">
        <f>Položky!BE21</f>
        <v>0</v>
      </c>
    </row>
    <row r="11" spans="1:9" s="35" customFormat="1">
      <c r="A11" s="175" t="str">
        <f>Položky!B22</f>
        <v>721</v>
      </c>
      <c r="B11" s="115" t="str">
        <f>Položky!C22</f>
        <v>Vnitřní kanalizace</v>
      </c>
      <c r="C11" s="66"/>
      <c r="D11" s="116"/>
      <c r="E11" s="176">
        <f>Položky!BA33</f>
        <v>0</v>
      </c>
      <c r="F11" s="177">
        <f>Položky!BB33</f>
        <v>0</v>
      </c>
      <c r="G11" s="177">
        <f>Položky!BC33</f>
        <v>0</v>
      </c>
      <c r="H11" s="177">
        <f>Položky!BD33</f>
        <v>0</v>
      </c>
      <c r="I11" s="178">
        <f>Položky!BE33</f>
        <v>0</v>
      </c>
    </row>
    <row r="12" spans="1:9" s="35" customFormat="1">
      <c r="A12" s="175" t="str">
        <f>Položky!B34</f>
        <v>722</v>
      </c>
      <c r="B12" s="115" t="str">
        <f>Položky!C34</f>
        <v>Vnitřní vodovod</v>
      </c>
      <c r="C12" s="66"/>
      <c r="D12" s="116"/>
      <c r="E12" s="176">
        <f>Položky!BA45</f>
        <v>0</v>
      </c>
      <c r="F12" s="177">
        <f>Položky!BB45</f>
        <v>0</v>
      </c>
      <c r="G12" s="177">
        <f>Položky!BC45</f>
        <v>0</v>
      </c>
      <c r="H12" s="177">
        <f>Položky!BD45</f>
        <v>0</v>
      </c>
      <c r="I12" s="178">
        <f>Položky!BE45</f>
        <v>0</v>
      </c>
    </row>
    <row r="13" spans="1:9" s="35" customFormat="1" ht="13.5" thickBot="1">
      <c r="A13" s="175" t="str">
        <f>Položky!B46</f>
        <v>725</v>
      </c>
      <c r="B13" s="115" t="str">
        <f>Položky!C46</f>
        <v>Zařizovací předměty</v>
      </c>
      <c r="C13" s="66"/>
      <c r="D13" s="116"/>
      <c r="E13" s="176">
        <f>Položky!BA55</f>
        <v>0</v>
      </c>
      <c r="F13" s="177">
        <f>Položky!BB55</f>
        <v>0</v>
      </c>
      <c r="G13" s="177">
        <f>Položky!BC55</f>
        <v>0</v>
      </c>
      <c r="H13" s="177">
        <f>Položky!BD55</f>
        <v>0</v>
      </c>
      <c r="I13" s="178">
        <f>Položky!BE55</f>
        <v>0</v>
      </c>
    </row>
    <row r="14" spans="1:9" s="123" customFormat="1" ht="13.5" thickBot="1">
      <c r="A14" s="117"/>
      <c r="B14" s="118" t="s">
        <v>55</v>
      </c>
      <c r="C14" s="118"/>
      <c r="D14" s="119"/>
      <c r="E14" s="120">
        <f>SUM(E7:E13)</f>
        <v>0</v>
      </c>
      <c r="F14" s="121">
        <f>SUM(F7:F13)</f>
        <v>0</v>
      </c>
      <c r="G14" s="121">
        <f>SUM(G7:G13)</f>
        <v>0</v>
      </c>
      <c r="H14" s="121">
        <f>SUM(H7:H13)</f>
        <v>0</v>
      </c>
      <c r="I14" s="122">
        <f>SUM(I7:I13)</f>
        <v>0</v>
      </c>
    </row>
    <row r="15" spans="1:9">
      <c r="A15" s="66"/>
      <c r="B15" s="66"/>
      <c r="C15" s="66"/>
      <c r="D15" s="66"/>
      <c r="E15" s="66"/>
      <c r="F15" s="66"/>
      <c r="G15" s="66"/>
      <c r="H15" s="66"/>
      <c r="I15" s="66"/>
    </row>
    <row r="16" spans="1:9">
      <c r="B16" s="123"/>
      <c r="F16" s="124"/>
      <c r="G16" s="125"/>
      <c r="H16" s="125"/>
      <c r="I16" s="126"/>
    </row>
    <row r="17" spans="6:9">
      <c r="F17" s="124"/>
      <c r="G17" s="125"/>
      <c r="H17" s="125"/>
      <c r="I17" s="126"/>
    </row>
    <row r="18" spans="6:9">
      <c r="F18" s="124"/>
      <c r="G18" s="125"/>
      <c r="H18" s="125"/>
      <c r="I18" s="126"/>
    </row>
    <row r="19" spans="6:9">
      <c r="F19" s="124"/>
      <c r="G19" s="125"/>
      <c r="H19" s="125"/>
      <c r="I19" s="126"/>
    </row>
    <row r="20" spans="6:9">
      <c r="F20" s="124"/>
      <c r="G20" s="125"/>
      <c r="H20" s="125"/>
      <c r="I20" s="126"/>
    </row>
    <row r="21" spans="6:9">
      <c r="F21" s="124"/>
      <c r="G21" s="125"/>
      <c r="H21" s="125"/>
      <c r="I21" s="126"/>
    </row>
    <row r="22" spans="6:9">
      <c r="F22" s="124"/>
      <c r="G22" s="125"/>
      <c r="H22" s="125"/>
      <c r="I22" s="126"/>
    </row>
    <row r="23" spans="6:9">
      <c r="F23" s="124"/>
      <c r="G23" s="125"/>
      <c r="H23" s="125"/>
      <c r="I23" s="126"/>
    </row>
    <row r="24" spans="6:9">
      <c r="F24" s="124"/>
      <c r="G24" s="125"/>
      <c r="H24" s="125"/>
      <c r="I24" s="126"/>
    </row>
    <row r="25" spans="6:9">
      <c r="F25" s="124"/>
      <c r="G25" s="125"/>
      <c r="H25" s="125"/>
      <c r="I25" s="126"/>
    </row>
    <row r="26" spans="6:9">
      <c r="F26" s="124"/>
      <c r="G26" s="125"/>
      <c r="H26" s="125"/>
      <c r="I26" s="126"/>
    </row>
    <row r="27" spans="6:9">
      <c r="F27" s="124"/>
      <c r="G27" s="125"/>
      <c r="H27" s="125"/>
      <c r="I27" s="126"/>
    </row>
    <row r="28" spans="6:9">
      <c r="F28" s="124"/>
      <c r="G28" s="125"/>
      <c r="H28" s="125"/>
      <c r="I28" s="126"/>
    </row>
    <row r="29" spans="6:9">
      <c r="F29" s="124"/>
      <c r="G29" s="125"/>
      <c r="H29" s="125"/>
      <c r="I29" s="126"/>
    </row>
    <row r="30" spans="6:9">
      <c r="F30" s="124"/>
      <c r="G30" s="125"/>
      <c r="H30" s="125"/>
      <c r="I30" s="126"/>
    </row>
    <row r="31" spans="6:9">
      <c r="F31" s="124"/>
      <c r="G31" s="125"/>
      <c r="H31" s="125"/>
      <c r="I31" s="126"/>
    </row>
    <row r="32" spans="6:9">
      <c r="F32" s="124"/>
      <c r="G32" s="125"/>
      <c r="H32" s="125"/>
      <c r="I32" s="126"/>
    </row>
    <row r="33" spans="6:9">
      <c r="F33" s="124"/>
      <c r="G33" s="125"/>
      <c r="H33" s="125"/>
      <c r="I33" s="126"/>
    </row>
    <row r="34" spans="6:9">
      <c r="F34" s="124"/>
      <c r="G34" s="125"/>
      <c r="H34" s="125"/>
      <c r="I34" s="126"/>
    </row>
    <row r="35" spans="6:9">
      <c r="F35" s="124"/>
      <c r="G35" s="125"/>
      <c r="H35" s="125"/>
      <c r="I35" s="126"/>
    </row>
    <row r="36" spans="6:9">
      <c r="F36" s="124"/>
      <c r="G36" s="125"/>
      <c r="H36" s="125"/>
      <c r="I36" s="126"/>
    </row>
    <row r="37" spans="6:9">
      <c r="F37" s="124"/>
      <c r="G37" s="125"/>
      <c r="H37" s="125"/>
      <c r="I37" s="126"/>
    </row>
    <row r="38" spans="6:9">
      <c r="F38" s="124"/>
      <c r="G38" s="125"/>
      <c r="H38" s="125"/>
      <c r="I38" s="126"/>
    </row>
    <row r="39" spans="6:9">
      <c r="F39" s="124"/>
      <c r="G39" s="125"/>
      <c r="H39" s="125"/>
      <c r="I39" s="126"/>
    </row>
    <row r="40" spans="6:9">
      <c r="F40" s="124"/>
      <c r="G40" s="125"/>
      <c r="H40" s="125"/>
      <c r="I40" s="126"/>
    </row>
    <row r="41" spans="6:9">
      <c r="F41" s="124"/>
      <c r="G41" s="125"/>
      <c r="H41" s="125"/>
      <c r="I41" s="126"/>
    </row>
    <row r="42" spans="6:9">
      <c r="F42" s="124"/>
      <c r="G42" s="125"/>
      <c r="H42" s="125"/>
      <c r="I42" s="126"/>
    </row>
    <row r="43" spans="6:9">
      <c r="F43" s="124"/>
      <c r="G43" s="125"/>
      <c r="H43" s="125"/>
      <c r="I43" s="126"/>
    </row>
    <row r="44" spans="6:9">
      <c r="F44" s="124"/>
      <c r="G44" s="125"/>
      <c r="H44" s="125"/>
      <c r="I44" s="126"/>
    </row>
    <row r="45" spans="6:9">
      <c r="F45" s="124"/>
      <c r="G45" s="125"/>
      <c r="H45" s="125"/>
      <c r="I45" s="126"/>
    </row>
    <row r="46" spans="6:9">
      <c r="F46" s="124"/>
      <c r="G46" s="125"/>
      <c r="H46" s="125"/>
      <c r="I46" s="126"/>
    </row>
    <row r="47" spans="6:9">
      <c r="F47" s="124"/>
      <c r="G47" s="125"/>
      <c r="H47" s="125"/>
      <c r="I47" s="126"/>
    </row>
    <row r="48" spans="6:9">
      <c r="F48" s="124"/>
      <c r="G48" s="125"/>
      <c r="H48" s="125"/>
      <c r="I48" s="126"/>
    </row>
    <row r="49" spans="6:9">
      <c r="F49" s="124"/>
      <c r="G49" s="125"/>
      <c r="H49" s="125"/>
      <c r="I49" s="126"/>
    </row>
    <row r="50" spans="6:9">
      <c r="F50" s="124"/>
      <c r="G50" s="125"/>
      <c r="H50" s="125"/>
      <c r="I50" s="126"/>
    </row>
    <row r="51" spans="6:9">
      <c r="F51" s="124"/>
      <c r="G51" s="125"/>
      <c r="H51" s="125"/>
      <c r="I51" s="126"/>
    </row>
    <row r="52" spans="6:9">
      <c r="F52" s="124"/>
      <c r="G52" s="125"/>
      <c r="H52" s="125"/>
      <c r="I52" s="126"/>
    </row>
    <row r="53" spans="6:9">
      <c r="F53" s="124"/>
      <c r="G53" s="125"/>
      <c r="H53" s="125"/>
      <c r="I53" s="126"/>
    </row>
    <row r="54" spans="6:9">
      <c r="F54" s="124"/>
      <c r="G54" s="125"/>
      <c r="H54" s="125"/>
      <c r="I54" s="126"/>
    </row>
    <row r="55" spans="6:9">
      <c r="F55" s="124"/>
      <c r="G55" s="125"/>
      <c r="H55" s="125"/>
      <c r="I55" s="126"/>
    </row>
    <row r="56" spans="6:9">
      <c r="F56" s="124"/>
      <c r="G56" s="125"/>
      <c r="H56" s="125"/>
      <c r="I56" s="126"/>
    </row>
    <row r="57" spans="6:9">
      <c r="F57" s="124"/>
      <c r="G57" s="125"/>
      <c r="H57" s="125"/>
      <c r="I57" s="126"/>
    </row>
    <row r="58" spans="6:9">
      <c r="F58" s="124"/>
      <c r="G58" s="125"/>
      <c r="H58" s="125"/>
      <c r="I58" s="126"/>
    </row>
    <row r="59" spans="6:9">
      <c r="F59" s="124"/>
      <c r="G59" s="125"/>
      <c r="H59" s="125"/>
      <c r="I59" s="126"/>
    </row>
    <row r="60" spans="6:9">
      <c r="F60" s="124"/>
      <c r="G60" s="125"/>
      <c r="H60" s="125"/>
      <c r="I60" s="126"/>
    </row>
    <row r="61" spans="6:9">
      <c r="F61" s="124"/>
      <c r="G61" s="125"/>
      <c r="H61" s="125"/>
      <c r="I61" s="126"/>
    </row>
    <row r="62" spans="6:9">
      <c r="F62" s="124"/>
      <c r="G62" s="125"/>
      <c r="H62" s="125"/>
      <c r="I62" s="126"/>
    </row>
    <row r="63" spans="6:9">
      <c r="F63" s="124"/>
      <c r="G63" s="125"/>
      <c r="H63" s="125"/>
      <c r="I63" s="126"/>
    </row>
    <row r="64" spans="6:9">
      <c r="F64" s="124"/>
      <c r="G64" s="125"/>
      <c r="H64" s="125"/>
      <c r="I64" s="126"/>
    </row>
    <row r="65" spans="6:9">
      <c r="F65" s="124"/>
      <c r="G65" s="125"/>
      <c r="H65" s="125"/>
      <c r="I65" s="126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8"/>
  <sheetViews>
    <sheetView showGridLines="0" showZeros="0" zoomScaleNormal="100" workbookViewId="0">
      <selection activeCell="I3" sqref="I3"/>
    </sheetView>
  </sheetViews>
  <sheetFormatPr defaultRowHeight="12.75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69" customWidth="1"/>
    <col min="6" max="6" width="9.85546875" style="127" customWidth="1"/>
    <col min="7" max="7" width="13.85546875" style="127" customWidth="1"/>
    <col min="8" max="11" width="9.140625" style="127" customWidth="1"/>
    <col min="12" max="12" width="75.28515625" style="127" customWidth="1"/>
    <col min="13" max="13" width="45.28515625" style="127" customWidth="1"/>
    <col min="14" max="16384" width="9.140625" style="127"/>
  </cols>
  <sheetData>
    <row r="1" spans="1:104" ht="15.75">
      <c r="A1" s="197" t="s">
        <v>57</v>
      </c>
      <c r="B1" s="197"/>
      <c r="C1" s="197"/>
      <c r="D1" s="197"/>
      <c r="E1" s="197"/>
      <c r="F1" s="197"/>
      <c r="G1" s="197"/>
    </row>
    <row r="2" spans="1:104" ht="14.25" customHeight="1" thickBot="1">
      <c r="A2" s="128"/>
      <c r="B2" s="129"/>
      <c r="C2" s="130"/>
      <c r="D2" s="130"/>
      <c r="E2" s="131"/>
      <c r="F2" s="130"/>
      <c r="G2" s="130"/>
    </row>
    <row r="3" spans="1:104" ht="13.5" thickTop="1">
      <c r="A3" s="190" t="s">
        <v>46</v>
      </c>
      <c r="B3" s="191"/>
      <c r="C3" s="97" t="str">
        <f>CONCATENATE(cislostavby," ",nazevstavby)</f>
        <v>dd1 Stavební úpravy Ořechovská 35</v>
      </c>
      <c r="D3" s="132"/>
      <c r="E3" s="133" t="s">
        <v>58</v>
      </c>
      <c r="F3" s="134">
        <f>Rekapitulace!H1</f>
        <v>0</v>
      </c>
      <c r="G3" s="135"/>
    </row>
    <row r="4" spans="1:104" ht="13.5" thickBot="1">
      <c r="A4" s="198" t="s">
        <v>48</v>
      </c>
      <c r="B4" s="193"/>
      <c r="C4" s="103" t="str">
        <f>CONCATENATE(cisloobjektu," ",nazevobjektu)</f>
        <v>02 ZTI</v>
      </c>
      <c r="D4" s="136"/>
      <c r="E4" s="199">
        <f>Rekapitulace!G2</f>
        <v>0</v>
      </c>
      <c r="F4" s="200"/>
      <c r="G4" s="201"/>
    </row>
    <row r="5" spans="1:104" ht="13.5" thickTop="1">
      <c r="A5" s="137"/>
      <c r="B5" s="128"/>
      <c r="C5" s="128"/>
      <c r="D5" s="128"/>
      <c r="E5" s="138"/>
      <c r="F5" s="128"/>
      <c r="G5" s="139"/>
    </row>
    <row r="6" spans="1:104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>
      <c r="A7" s="144" t="s">
        <v>66</v>
      </c>
      <c r="B7" s="145" t="s">
        <v>67</v>
      </c>
      <c r="C7" s="146" t="s">
        <v>68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74</v>
      </c>
      <c r="C8" s="154" t="s">
        <v>75</v>
      </c>
      <c r="D8" s="155" t="s">
        <v>76</v>
      </c>
      <c r="E8" s="156">
        <v>0.5</v>
      </c>
      <c r="F8" s="156"/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0</v>
      </c>
    </row>
    <row r="9" spans="1:104">
      <c r="A9" s="152">
        <v>2</v>
      </c>
      <c r="B9" s="153" t="s">
        <v>77</v>
      </c>
      <c r="C9" s="154" t="s">
        <v>78</v>
      </c>
      <c r="D9" s="155" t="s">
        <v>76</v>
      </c>
      <c r="E9" s="156">
        <v>0.7</v>
      </c>
      <c r="F9" s="156"/>
      <c r="G9" s="157">
        <f>E9*F9</f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>IF(AZ9=1,G9,0)</f>
        <v>0</v>
      </c>
      <c r="BB9" s="127">
        <f>IF(AZ9=2,G9,0)</f>
        <v>0</v>
      </c>
      <c r="BC9" s="127">
        <f>IF(AZ9=3,G9,0)</f>
        <v>0</v>
      </c>
      <c r="BD9" s="127">
        <f>IF(AZ9=4,G9,0)</f>
        <v>0</v>
      </c>
      <c r="BE9" s="127">
        <f>IF(AZ9=5,G9,0)</f>
        <v>0</v>
      </c>
      <c r="CA9" s="158">
        <v>1</v>
      </c>
      <c r="CB9" s="158">
        <v>1</v>
      </c>
      <c r="CZ9" s="127">
        <v>0</v>
      </c>
    </row>
    <row r="10" spans="1:104" ht="22.5">
      <c r="A10" s="152">
        <v>3</v>
      </c>
      <c r="B10" s="153" t="s">
        <v>79</v>
      </c>
      <c r="C10" s="154" t="s">
        <v>80</v>
      </c>
      <c r="D10" s="155" t="s">
        <v>76</v>
      </c>
      <c r="E10" s="156">
        <v>1.4</v>
      </c>
      <c r="F10" s="156"/>
      <c r="G10" s="157">
        <f>E10*F10</f>
        <v>0</v>
      </c>
      <c r="O10" s="151">
        <v>2</v>
      </c>
      <c r="AA10" s="127">
        <v>2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2</v>
      </c>
      <c r="CB10" s="158">
        <v>1</v>
      </c>
      <c r="CZ10" s="127">
        <v>0</v>
      </c>
    </row>
    <row r="11" spans="1:104">
      <c r="A11" s="152">
        <v>4</v>
      </c>
      <c r="B11" s="153" t="s">
        <v>81</v>
      </c>
      <c r="C11" s="154" t="s">
        <v>82</v>
      </c>
      <c r="D11" s="155" t="s">
        <v>83</v>
      </c>
      <c r="E11" s="156">
        <v>1.4</v>
      </c>
      <c r="F11" s="156"/>
      <c r="G11" s="157">
        <f>E11*F11</f>
        <v>0</v>
      </c>
      <c r="O11" s="151">
        <v>2</v>
      </c>
      <c r="AA11" s="127">
        <v>3</v>
      </c>
      <c r="AB11" s="127">
        <v>1</v>
      </c>
      <c r="AC11" s="127">
        <v>58337308</v>
      </c>
      <c r="AZ11" s="127">
        <v>1</v>
      </c>
      <c r="BA11" s="127">
        <f>IF(AZ11=1,G11,0)</f>
        <v>0</v>
      </c>
      <c r="BB11" s="127">
        <f>IF(AZ11=2,G11,0)</f>
        <v>0</v>
      </c>
      <c r="BC11" s="127">
        <f>IF(AZ11=3,G11,0)</f>
        <v>0</v>
      </c>
      <c r="BD11" s="127">
        <f>IF(AZ11=4,G11,0)</f>
        <v>0</v>
      </c>
      <c r="BE11" s="127">
        <f>IF(AZ11=5,G11,0)</f>
        <v>0</v>
      </c>
      <c r="CA11" s="158">
        <v>3</v>
      </c>
      <c r="CB11" s="158">
        <v>1</v>
      </c>
      <c r="CZ11" s="127">
        <v>1</v>
      </c>
    </row>
    <row r="12" spans="1:104">
      <c r="A12" s="159"/>
      <c r="B12" s="160" t="s">
        <v>69</v>
      </c>
      <c r="C12" s="161" t="str">
        <f>CONCATENATE(B7," ",C7)</f>
        <v>1 Zemní práce</v>
      </c>
      <c r="D12" s="162"/>
      <c r="E12" s="163"/>
      <c r="F12" s="164"/>
      <c r="G12" s="165">
        <f>SUM(G7:G11)</f>
        <v>0</v>
      </c>
      <c r="O12" s="151">
        <v>4</v>
      </c>
      <c r="BA12" s="166">
        <f>SUM(BA7:BA11)</f>
        <v>0</v>
      </c>
      <c r="BB12" s="166">
        <f>SUM(BB7:BB11)</f>
        <v>0</v>
      </c>
      <c r="BC12" s="166">
        <f>SUM(BC7:BC11)</f>
        <v>0</v>
      </c>
      <c r="BD12" s="166">
        <f>SUM(BD7:BD11)</f>
        <v>0</v>
      </c>
      <c r="BE12" s="166">
        <f>SUM(BE7:BE11)</f>
        <v>0</v>
      </c>
    </row>
    <row r="13" spans="1:104">
      <c r="A13" s="144" t="s">
        <v>66</v>
      </c>
      <c r="B13" s="145" t="s">
        <v>84</v>
      </c>
      <c r="C13" s="146" t="s">
        <v>85</v>
      </c>
      <c r="D13" s="147"/>
      <c r="E13" s="148"/>
      <c r="F13" s="148"/>
      <c r="G13" s="149"/>
      <c r="H13" s="150"/>
      <c r="I13" s="150"/>
      <c r="O13" s="151">
        <v>1</v>
      </c>
    </row>
    <row r="14" spans="1:104">
      <c r="A14" s="152">
        <v>5</v>
      </c>
      <c r="B14" s="153" t="s">
        <v>86</v>
      </c>
      <c r="C14" s="154" t="s">
        <v>87</v>
      </c>
      <c r="D14" s="155" t="s">
        <v>76</v>
      </c>
      <c r="E14" s="156">
        <v>0.2</v>
      </c>
      <c r="F14" s="156"/>
      <c r="G14" s="157">
        <f>E14*F14</f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58">
        <v>1</v>
      </c>
      <c r="CB14" s="158">
        <v>1</v>
      </c>
      <c r="CZ14" s="127">
        <v>1.7030000000000001</v>
      </c>
    </row>
    <row r="15" spans="1:104">
      <c r="A15" s="159"/>
      <c r="B15" s="160" t="s">
        <v>69</v>
      </c>
      <c r="C15" s="161" t="str">
        <f>CONCATENATE(B13," ",C13)</f>
        <v>4 Vodorovné konstrukce</v>
      </c>
      <c r="D15" s="162"/>
      <c r="E15" s="163"/>
      <c r="F15" s="164"/>
      <c r="G15" s="165">
        <f>SUM(G13:G14)</f>
        <v>0</v>
      </c>
      <c r="O15" s="151">
        <v>4</v>
      </c>
      <c r="BA15" s="166">
        <f>SUM(BA13:BA14)</f>
        <v>0</v>
      </c>
      <c r="BB15" s="166">
        <f>SUM(BB13:BB14)</f>
        <v>0</v>
      </c>
      <c r="BC15" s="166">
        <f>SUM(BC13:BC14)</f>
        <v>0</v>
      </c>
      <c r="BD15" s="166">
        <f>SUM(BD13:BD14)</f>
        <v>0</v>
      </c>
      <c r="BE15" s="166">
        <f>SUM(BE13:BE14)</f>
        <v>0</v>
      </c>
    </row>
    <row r="16" spans="1:104">
      <c r="A16" s="144" t="s">
        <v>66</v>
      </c>
      <c r="B16" s="145" t="s">
        <v>88</v>
      </c>
      <c r="C16" s="146" t="s">
        <v>89</v>
      </c>
      <c r="D16" s="147"/>
      <c r="E16" s="148"/>
      <c r="F16" s="148"/>
      <c r="G16" s="149"/>
      <c r="H16" s="150"/>
      <c r="I16" s="150"/>
      <c r="O16" s="151">
        <v>1</v>
      </c>
    </row>
    <row r="17" spans="1:104">
      <c r="A17" s="152">
        <v>6</v>
      </c>
      <c r="B17" s="153" t="s">
        <v>90</v>
      </c>
      <c r="C17" s="154" t="s">
        <v>91</v>
      </c>
      <c r="D17" s="155" t="s">
        <v>92</v>
      </c>
      <c r="E17" s="156">
        <v>40</v>
      </c>
      <c r="F17" s="156"/>
      <c r="G17" s="157">
        <f>E17*F17</f>
        <v>0</v>
      </c>
      <c r="O17" s="151">
        <v>2</v>
      </c>
      <c r="AA17" s="127">
        <v>10</v>
      </c>
      <c r="AB17" s="127">
        <v>0</v>
      </c>
      <c r="AC17" s="127">
        <v>8</v>
      </c>
      <c r="AZ17" s="127">
        <v>5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58">
        <v>10</v>
      </c>
      <c r="CB17" s="158">
        <v>0</v>
      </c>
      <c r="CZ17" s="127">
        <v>0</v>
      </c>
    </row>
    <row r="18" spans="1:104">
      <c r="A18" s="159"/>
      <c r="B18" s="160" t="s">
        <v>69</v>
      </c>
      <c r="C18" s="161" t="str">
        <f>CONCATENATE(B16," ",C16)</f>
        <v>96 Bourání konstrukcí</v>
      </c>
      <c r="D18" s="162"/>
      <c r="E18" s="163"/>
      <c r="F18" s="164"/>
      <c r="G18" s="165">
        <f>SUM(G16:G17)</f>
        <v>0</v>
      </c>
      <c r="O18" s="151">
        <v>4</v>
      </c>
      <c r="BA18" s="166">
        <f>SUM(BA16:BA17)</f>
        <v>0</v>
      </c>
      <c r="BB18" s="166">
        <f>SUM(BB16:BB17)</f>
        <v>0</v>
      </c>
      <c r="BC18" s="166">
        <f>SUM(BC16:BC17)</f>
        <v>0</v>
      </c>
      <c r="BD18" s="166">
        <f>SUM(BD16:BD17)</f>
        <v>0</v>
      </c>
      <c r="BE18" s="166">
        <f>SUM(BE16:BE17)</f>
        <v>0</v>
      </c>
    </row>
    <row r="19" spans="1:104">
      <c r="A19" s="144" t="s">
        <v>66</v>
      </c>
      <c r="B19" s="145" t="s">
        <v>93</v>
      </c>
      <c r="C19" s="146" t="s">
        <v>94</v>
      </c>
      <c r="D19" s="147"/>
      <c r="E19" s="148"/>
      <c r="F19" s="148"/>
      <c r="G19" s="149"/>
      <c r="H19" s="150"/>
      <c r="I19" s="150"/>
      <c r="O19" s="151">
        <v>1</v>
      </c>
    </row>
    <row r="20" spans="1:104">
      <c r="A20" s="152">
        <v>7</v>
      </c>
      <c r="B20" s="153" t="s">
        <v>95</v>
      </c>
      <c r="C20" s="154" t="s">
        <v>96</v>
      </c>
      <c r="D20" s="155" t="s">
        <v>97</v>
      </c>
      <c r="E20" s="156">
        <v>1.7405999999999999</v>
      </c>
      <c r="F20" s="156"/>
      <c r="G20" s="157">
        <f>E20*F20</f>
        <v>0</v>
      </c>
      <c r="O20" s="151">
        <v>2</v>
      </c>
      <c r="AA20" s="127">
        <v>7</v>
      </c>
      <c r="AB20" s="127">
        <v>1</v>
      </c>
      <c r="AC20" s="127">
        <v>2</v>
      </c>
      <c r="AZ20" s="127">
        <v>1</v>
      </c>
      <c r="BA20" s="127">
        <f>IF(AZ20=1,G20,0)</f>
        <v>0</v>
      </c>
      <c r="BB20" s="127">
        <f>IF(AZ20=2,G20,0)</f>
        <v>0</v>
      </c>
      <c r="BC20" s="127">
        <f>IF(AZ20=3,G20,0)</f>
        <v>0</v>
      </c>
      <c r="BD20" s="127">
        <f>IF(AZ20=4,G20,0)</f>
        <v>0</v>
      </c>
      <c r="BE20" s="127">
        <f>IF(AZ20=5,G20,0)</f>
        <v>0</v>
      </c>
      <c r="CA20" s="158">
        <v>7</v>
      </c>
      <c r="CB20" s="158">
        <v>1</v>
      </c>
      <c r="CZ20" s="127">
        <v>0</v>
      </c>
    </row>
    <row r="21" spans="1:104">
      <c r="A21" s="159"/>
      <c r="B21" s="160" t="s">
        <v>69</v>
      </c>
      <c r="C21" s="161" t="str">
        <f>CONCATENATE(B19," ",C19)</f>
        <v>99 Staveništní přesun hmot</v>
      </c>
      <c r="D21" s="162"/>
      <c r="E21" s="163"/>
      <c r="F21" s="164"/>
      <c r="G21" s="165">
        <f>SUM(G19:G20)</f>
        <v>0</v>
      </c>
      <c r="O21" s="151">
        <v>4</v>
      </c>
      <c r="BA21" s="166">
        <f>SUM(BA19:BA20)</f>
        <v>0</v>
      </c>
      <c r="BB21" s="166">
        <f>SUM(BB19:BB20)</f>
        <v>0</v>
      </c>
      <c r="BC21" s="166">
        <f>SUM(BC19:BC20)</f>
        <v>0</v>
      </c>
      <c r="BD21" s="166">
        <f>SUM(BD19:BD20)</f>
        <v>0</v>
      </c>
      <c r="BE21" s="166">
        <f>SUM(BE19:BE20)</f>
        <v>0</v>
      </c>
    </row>
    <row r="22" spans="1:104">
      <c r="A22" s="144" t="s">
        <v>66</v>
      </c>
      <c r="B22" s="145" t="s">
        <v>98</v>
      </c>
      <c r="C22" s="146" t="s">
        <v>99</v>
      </c>
      <c r="D22" s="147"/>
      <c r="E22" s="148"/>
      <c r="F22" s="148"/>
      <c r="G22" s="149"/>
      <c r="H22" s="150"/>
      <c r="I22" s="150"/>
      <c r="O22" s="151">
        <v>1</v>
      </c>
    </row>
    <row r="23" spans="1:104">
      <c r="A23" s="152">
        <v>8</v>
      </c>
      <c r="B23" s="153" t="s">
        <v>98</v>
      </c>
      <c r="C23" s="154" t="s">
        <v>100</v>
      </c>
      <c r="D23" s="155" t="s">
        <v>101</v>
      </c>
      <c r="E23" s="156">
        <v>1</v>
      </c>
      <c r="F23" s="156"/>
      <c r="G23" s="157">
        <f t="shared" ref="G23:G32" si="0">E23*F23</f>
        <v>0</v>
      </c>
      <c r="O23" s="151">
        <v>2</v>
      </c>
      <c r="AA23" s="127">
        <v>11</v>
      </c>
      <c r="AB23" s="127">
        <v>3</v>
      </c>
      <c r="AC23" s="127">
        <v>21</v>
      </c>
      <c r="AZ23" s="127">
        <v>2</v>
      </c>
      <c r="BA23" s="127">
        <f t="shared" ref="BA23:BA32" si="1">IF(AZ23=1,G23,0)</f>
        <v>0</v>
      </c>
      <c r="BB23" s="127">
        <f t="shared" ref="BB23:BB32" si="2">IF(AZ23=2,G23,0)</f>
        <v>0</v>
      </c>
      <c r="BC23" s="127">
        <f t="shared" ref="BC23:BC32" si="3">IF(AZ23=3,G23,0)</f>
        <v>0</v>
      </c>
      <c r="BD23" s="127">
        <f t="shared" ref="BD23:BD32" si="4">IF(AZ23=4,G23,0)</f>
        <v>0</v>
      </c>
      <c r="BE23" s="127">
        <f t="shared" ref="BE23:BE32" si="5">IF(AZ23=5,G23,0)</f>
        <v>0</v>
      </c>
      <c r="CA23" s="158">
        <v>11</v>
      </c>
      <c r="CB23" s="158">
        <v>3</v>
      </c>
      <c r="CZ23" s="127">
        <v>0</v>
      </c>
    </row>
    <row r="24" spans="1:104">
      <c r="A24" s="152">
        <v>9</v>
      </c>
      <c r="B24" s="153" t="s">
        <v>102</v>
      </c>
      <c r="C24" s="154" t="s">
        <v>103</v>
      </c>
      <c r="D24" s="155" t="s">
        <v>104</v>
      </c>
      <c r="E24" s="156">
        <v>5</v>
      </c>
      <c r="F24" s="156"/>
      <c r="G24" s="157">
        <f t="shared" si="0"/>
        <v>0</v>
      </c>
      <c r="O24" s="151">
        <v>2</v>
      </c>
      <c r="AA24" s="127">
        <v>1</v>
      </c>
      <c r="AB24" s="127">
        <v>7</v>
      </c>
      <c r="AC24" s="127">
        <v>7</v>
      </c>
      <c r="AZ24" s="127">
        <v>2</v>
      </c>
      <c r="BA24" s="127">
        <f t="shared" si="1"/>
        <v>0</v>
      </c>
      <c r="BB24" s="127">
        <f t="shared" si="2"/>
        <v>0</v>
      </c>
      <c r="BC24" s="127">
        <f t="shared" si="3"/>
        <v>0</v>
      </c>
      <c r="BD24" s="127">
        <f t="shared" si="4"/>
        <v>0</v>
      </c>
      <c r="BE24" s="127">
        <f t="shared" si="5"/>
        <v>0</v>
      </c>
      <c r="CA24" s="158">
        <v>1</v>
      </c>
      <c r="CB24" s="158">
        <v>7</v>
      </c>
      <c r="CZ24" s="127">
        <v>3.8000000000000002E-4</v>
      </c>
    </row>
    <row r="25" spans="1:104">
      <c r="A25" s="152">
        <v>10</v>
      </c>
      <c r="B25" s="153" t="s">
        <v>105</v>
      </c>
      <c r="C25" s="154" t="s">
        <v>106</v>
      </c>
      <c r="D25" s="155" t="s">
        <v>104</v>
      </c>
      <c r="E25" s="156">
        <v>10</v>
      </c>
      <c r="F25" s="156"/>
      <c r="G25" s="157">
        <f t="shared" si="0"/>
        <v>0</v>
      </c>
      <c r="O25" s="151">
        <v>2</v>
      </c>
      <c r="AA25" s="127">
        <v>1</v>
      </c>
      <c r="AB25" s="127">
        <v>7</v>
      </c>
      <c r="AC25" s="127">
        <v>7</v>
      </c>
      <c r="AZ25" s="127">
        <v>2</v>
      </c>
      <c r="BA25" s="127">
        <f t="shared" si="1"/>
        <v>0</v>
      </c>
      <c r="BB25" s="127">
        <f t="shared" si="2"/>
        <v>0</v>
      </c>
      <c r="BC25" s="127">
        <f t="shared" si="3"/>
        <v>0</v>
      </c>
      <c r="BD25" s="127">
        <f t="shared" si="4"/>
        <v>0</v>
      </c>
      <c r="BE25" s="127">
        <f t="shared" si="5"/>
        <v>0</v>
      </c>
      <c r="CA25" s="158">
        <v>1</v>
      </c>
      <c r="CB25" s="158">
        <v>7</v>
      </c>
      <c r="CZ25" s="127">
        <v>4.6999999999999999E-4</v>
      </c>
    </row>
    <row r="26" spans="1:104">
      <c r="A26" s="152">
        <v>11</v>
      </c>
      <c r="B26" s="153" t="s">
        <v>107</v>
      </c>
      <c r="C26" s="154" t="s">
        <v>108</v>
      </c>
      <c r="D26" s="155" t="s">
        <v>104</v>
      </c>
      <c r="E26" s="156">
        <v>15</v>
      </c>
      <c r="F26" s="156"/>
      <c r="G26" s="157">
        <f t="shared" si="0"/>
        <v>0</v>
      </c>
      <c r="O26" s="151">
        <v>2</v>
      </c>
      <c r="AA26" s="127">
        <v>1</v>
      </c>
      <c r="AB26" s="127">
        <v>7</v>
      </c>
      <c r="AC26" s="127">
        <v>7</v>
      </c>
      <c r="AZ26" s="127">
        <v>2</v>
      </c>
      <c r="BA26" s="127">
        <f t="shared" si="1"/>
        <v>0</v>
      </c>
      <c r="BB26" s="127">
        <f t="shared" si="2"/>
        <v>0</v>
      </c>
      <c r="BC26" s="127">
        <f t="shared" si="3"/>
        <v>0</v>
      </c>
      <c r="BD26" s="127">
        <f t="shared" si="4"/>
        <v>0</v>
      </c>
      <c r="BE26" s="127">
        <f t="shared" si="5"/>
        <v>0</v>
      </c>
      <c r="CA26" s="158">
        <v>1</v>
      </c>
      <c r="CB26" s="158">
        <v>7</v>
      </c>
      <c r="CZ26" s="127">
        <v>7.3999999999999999E-4</v>
      </c>
    </row>
    <row r="27" spans="1:104">
      <c r="A27" s="152">
        <v>12</v>
      </c>
      <c r="B27" s="153" t="s">
        <v>109</v>
      </c>
      <c r="C27" s="154" t="s">
        <v>110</v>
      </c>
      <c r="D27" s="155" t="s">
        <v>104</v>
      </c>
      <c r="E27" s="156">
        <v>5</v>
      </c>
      <c r="F27" s="156"/>
      <c r="G27" s="157">
        <f t="shared" si="0"/>
        <v>0</v>
      </c>
      <c r="O27" s="151">
        <v>2</v>
      </c>
      <c r="AA27" s="127">
        <v>1</v>
      </c>
      <c r="AB27" s="127">
        <v>7</v>
      </c>
      <c r="AC27" s="127">
        <v>7</v>
      </c>
      <c r="AZ27" s="127">
        <v>2</v>
      </c>
      <c r="BA27" s="127">
        <f t="shared" si="1"/>
        <v>0</v>
      </c>
      <c r="BB27" s="127">
        <f t="shared" si="2"/>
        <v>0</v>
      </c>
      <c r="BC27" s="127">
        <f t="shared" si="3"/>
        <v>0</v>
      </c>
      <c r="BD27" s="127">
        <f t="shared" si="4"/>
        <v>0</v>
      </c>
      <c r="BE27" s="127">
        <f t="shared" si="5"/>
        <v>0</v>
      </c>
      <c r="CA27" s="158">
        <v>1</v>
      </c>
      <c r="CB27" s="158">
        <v>7</v>
      </c>
      <c r="CZ27" s="127">
        <v>1.3699999999999999E-3</v>
      </c>
    </row>
    <row r="28" spans="1:104">
      <c r="A28" s="152">
        <v>13</v>
      </c>
      <c r="B28" s="153" t="s">
        <v>111</v>
      </c>
      <c r="C28" s="154" t="s">
        <v>112</v>
      </c>
      <c r="D28" s="155" t="s">
        <v>104</v>
      </c>
      <c r="E28" s="156">
        <v>4</v>
      </c>
      <c r="F28" s="156"/>
      <c r="G28" s="157">
        <f t="shared" si="0"/>
        <v>0</v>
      </c>
      <c r="O28" s="151">
        <v>2</v>
      </c>
      <c r="AA28" s="127">
        <v>1</v>
      </c>
      <c r="AB28" s="127">
        <v>7</v>
      </c>
      <c r="AC28" s="127">
        <v>7</v>
      </c>
      <c r="AZ28" s="127">
        <v>2</v>
      </c>
      <c r="BA28" s="127">
        <f t="shared" si="1"/>
        <v>0</v>
      </c>
      <c r="BB28" s="127">
        <f t="shared" si="2"/>
        <v>0</v>
      </c>
      <c r="BC28" s="127">
        <f t="shared" si="3"/>
        <v>0</v>
      </c>
      <c r="BD28" s="127">
        <f t="shared" si="4"/>
        <v>0</v>
      </c>
      <c r="BE28" s="127">
        <f t="shared" si="5"/>
        <v>0</v>
      </c>
      <c r="CA28" s="158">
        <v>1</v>
      </c>
      <c r="CB28" s="158">
        <v>7</v>
      </c>
      <c r="CZ28" s="127">
        <v>1.83E-3</v>
      </c>
    </row>
    <row r="29" spans="1:104">
      <c r="A29" s="152">
        <v>14</v>
      </c>
      <c r="B29" s="153" t="s">
        <v>113</v>
      </c>
      <c r="C29" s="154" t="s">
        <v>114</v>
      </c>
      <c r="D29" s="155" t="s">
        <v>115</v>
      </c>
      <c r="E29" s="156">
        <v>1</v>
      </c>
      <c r="F29" s="156"/>
      <c r="G29" s="157">
        <f t="shared" si="0"/>
        <v>0</v>
      </c>
      <c r="O29" s="151">
        <v>2</v>
      </c>
      <c r="AA29" s="127">
        <v>1</v>
      </c>
      <c r="AB29" s="127">
        <v>7</v>
      </c>
      <c r="AC29" s="127">
        <v>7</v>
      </c>
      <c r="AZ29" s="127">
        <v>2</v>
      </c>
      <c r="BA29" s="127">
        <f t="shared" si="1"/>
        <v>0</v>
      </c>
      <c r="BB29" s="127">
        <f t="shared" si="2"/>
        <v>0</v>
      </c>
      <c r="BC29" s="127">
        <f t="shared" si="3"/>
        <v>0</v>
      </c>
      <c r="BD29" s="127">
        <f t="shared" si="4"/>
        <v>0</v>
      </c>
      <c r="BE29" s="127">
        <f t="shared" si="5"/>
        <v>0</v>
      </c>
      <c r="CA29" s="158">
        <v>1</v>
      </c>
      <c r="CB29" s="158">
        <v>7</v>
      </c>
      <c r="CZ29" s="127">
        <v>1.353E-2</v>
      </c>
    </row>
    <row r="30" spans="1:104">
      <c r="A30" s="152">
        <v>15</v>
      </c>
      <c r="B30" s="153" t="s">
        <v>116</v>
      </c>
      <c r="C30" s="154" t="s">
        <v>117</v>
      </c>
      <c r="D30" s="155" t="s">
        <v>115</v>
      </c>
      <c r="E30" s="156">
        <v>2</v>
      </c>
      <c r="F30" s="156"/>
      <c r="G30" s="157">
        <f t="shared" si="0"/>
        <v>0</v>
      </c>
      <c r="O30" s="151">
        <v>2</v>
      </c>
      <c r="AA30" s="127">
        <v>1</v>
      </c>
      <c r="AB30" s="127">
        <v>7</v>
      </c>
      <c r="AC30" s="127">
        <v>7</v>
      </c>
      <c r="AZ30" s="127">
        <v>2</v>
      </c>
      <c r="BA30" s="127">
        <f t="shared" si="1"/>
        <v>0</v>
      </c>
      <c r="BB30" s="127">
        <f t="shared" si="2"/>
        <v>0</v>
      </c>
      <c r="BC30" s="127">
        <f t="shared" si="3"/>
        <v>0</v>
      </c>
      <c r="BD30" s="127">
        <f t="shared" si="4"/>
        <v>0</v>
      </c>
      <c r="BE30" s="127">
        <f t="shared" si="5"/>
        <v>0</v>
      </c>
      <c r="CA30" s="158">
        <v>1</v>
      </c>
      <c r="CB30" s="158">
        <v>7</v>
      </c>
      <c r="CZ30" s="127">
        <v>1.2999999999999999E-4</v>
      </c>
    </row>
    <row r="31" spans="1:104">
      <c r="A31" s="152">
        <v>16</v>
      </c>
      <c r="B31" s="153" t="s">
        <v>118</v>
      </c>
      <c r="C31" s="154" t="s">
        <v>119</v>
      </c>
      <c r="D31" s="155" t="s">
        <v>104</v>
      </c>
      <c r="E31" s="156">
        <v>39</v>
      </c>
      <c r="F31" s="156"/>
      <c r="G31" s="157">
        <f t="shared" si="0"/>
        <v>0</v>
      </c>
      <c r="O31" s="151">
        <v>2</v>
      </c>
      <c r="AA31" s="127">
        <v>1</v>
      </c>
      <c r="AB31" s="127">
        <v>7</v>
      </c>
      <c r="AC31" s="127">
        <v>7</v>
      </c>
      <c r="AZ31" s="127">
        <v>2</v>
      </c>
      <c r="BA31" s="127">
        <f t="shared" si="1"/>
        <v>0</v>
      </c>
      <c r="BB31" s="127">
        <f t="shared" si="2"/>
        <v>0</v>
      </c>
      <c r="BC31" s="127">
        <f t="shared" si="3"/>
        <v>0</v>
      </c>
      <c r="BD31" s="127">
        <f t="shared" si="4"/>
        <v>0</v>
      </c>
      <c r="BE31" s="127">
        <f t="shared" si="5"/>
        <v>0</v>
      </c>
      <c r="CA31" s="158">
        <v>1</v>
      </c>
      <c r="CB31" s="158">
        <v>7</v>
      </c>
      <c r="CZ31" s="127">
        <v>0</v>
      </c>
    </row>
    <row r="32" spans="1:104">
      <c r="A32" s="152">
        <v>17</v>
      </c>
      <c r="B32" s="153" t="s">
        <v>120</v>
      </c>
      <c r="C32" s="154" t="s">
        <v>121</v>
      </c>
      <c r="D32" s="155" t="s">
        <v>56</v>
      </c>
      <c r="E32" s="156"/>
      <c r="F32" s="156"/>
      <c r="G32" s="157">
        <f t="shared" si="0"/>
        <v>0</v>
      </c>
      <c r="O32" s="151">
        <v>2</v>
      </c>
      <c r="AA32" s="127">
        <v>7</v>
      </c>
      <c r="AB32" s="127">
        <v>1002</v>
      </c>
      <c r="AC32" s="127">
        <v>5</v>
      </c>
      <c r="AZ32" s="127">
        <v>2</v>
      </c>
      <c r="BA32" s="127">
        <f t="shared" si="1"/>
        <v>0</v>
      </c>
      <c r="BB32" s="127">
        <f t="shared" si="2"/>
        <v>0</v>
      </c>
      <c r="BC32" s="127">
        <f t="shared" si="3"/>
        <v>0</v>
      </c>
      <c r="BD32" s="127">
        <f t="shared" si="4"/>
        <v>0</v>
      </c>
      <c r="BE32" s="127">
        <f t="shared" si="5"/>
        <v>0</v>
      </c>
      <c r="CA32" s="158">
        <v>7</v>
      </c>
      <c r="CB32" s="158">
        <v>1002</v>
      </c>
      <c r="CZ32" s="127">
        <v>0</v>
      </c>
    </row>
    <row r="33" spans="1:104">
      <c r="A33" s="159"/>
      <c r="B33" s="160" t="s">
        <v>69</v>
      </c>
      <c r="C33" s="161" t="str">
        <f>CONCATENATE(B22," ",C22)</f>
        <v>721 Vnitřní kanalizace</v>
      </c>
      <c r="D33" s="162"/>
      <c r="E33" s="163"/>
      <c r="F33" s="164"/>
      <c r="G33" s="165">
        <f>SUM(G22:G32)</f>
        <v>0</v>
      </c>
      <c r="O33" s="151">
        <v>4</v>
      </c>
      <c r="BA33" s="166">
        <f>SUM(BA22:BA32)</f>
        <v>0</v>
      </c>
      <c r="BB33" s="166">
        <f>SUM(BB22:BB32)</f>
        <v>0</v>
      </c>
      <c r="BC33" s="166">
        <f>SUM(BC22:BC32)</f>
        <v>0</v>
      </c>
      <c r="BD33" s="166">
        <f>SUM(BD22:BD32)</f>
        <v>0</v>
      </c>
      <c r="BE33" s="166">
        <f>SUM(BE22:BE32)</f>
        <v>0</v>
      </c>
    </row>
    <row r="34" spans="1:104">
      <c r="A34" s="144" t="s">
        <v>66</v>
      </c>
      <c r="B34" s="145" t="s">
        <v>122</v>
      </c>
      <c r="C34" s="146" t="s">
        <v>123</v>
      </c>
      <c r="D34" s="147"/>
      <c r="E34" s="148"/>
      <c r="F34" s="148"/>
      <c r="G34" s="149"/>
      <c r="H34" s="150"/>
      <c r="I34" s="150"/>
      <c r="O34" s="151">
        <v>1</v>
      </c>
    </row>
    <row r="35" spans="1:104">
      <c r="A35" s="152">
        <v>18</v>
      </c>
      <c r="B35" s="153" t="s">
        <v>124</v>
      </c>
      <c r="C35" s="154" t="s">
        <v>125</v>
      </c>
      <c r="D35" s="155" t="s">
        <v>104</v>
      </c>
      <c r="E35" s="156">
        <v>15</v>
      </c>
      <c r="F35" s="156"/>
      <c r="G35" s="157">
        <f t="shared" ref="G35:G44" si="6">E35*F35</f>
        <v>0</v>
      </c>
      <c r="O35" s="151">
        <v>2</v>
      </c>
      <c r="AA35" s="127">
        <v>1</v>
      </c>
      <c r="AB35" s="127">
        <v>7</v>
      </c>
      <c r="AC35" s="127">
        <v>7</v>
      </c>
      <c r="AZ35" s="127">
        <v>2</v>
      </c>
      <c r="BA35" s="127">
        <f t="shared" ref="BA35:BA44" si="7">IF(AZ35=1,G35,0)</f>
        <v>0</v>
      </c>
      <c r="BB35" s="127">
        <f t="shared" ref="BB35:BB44" si="8">IF(AZ35=2,G35,0)</f>
        <v>0</v>
      </c>
      <c r="BC35" s="127">
        <f t="shared" ref="BC35:BC44" si="9">IF(AZ35=3,G35,0)</f>
        <v>0</v>
      </c>
      <c r="BD35" s="127">
        <f t="shared" ref="BD35:BD44" si="10">IF(AZ35=4,G35,0)</f>
        <v>0</v>
      </c>
      <c r="BE35" s="127">
        <f t="shared" ref="BE35:BE44" si="11">IF(AZ35=5,G35,0)</f>
        <v>0</v>
      </c>
      <c r="CA35" s="158">
        <v>1</v>
      </c>
      <c r="CB35" s="158">
        <v>7</v>
      </c>
      <c r="CZ35" s="127">
        <v>4.0299999999999997E-3</v>
      </c>
    </row>
    <row r="36" spans="1:104">
      <c r="A36" s="152">
        <v>19</v>
      </c>
      <c r="B36" s="153" t="s">
        <v>126</v>
      </c>
      <c r="C36" s="154" t="s">
        <v>127</v>
      </c>
      <c r="D36" s="155" t="s">
        <v>104</v>
      </c>
      <c r="E36" s="156">
        <v>15</v>
      </c>
      <c r="F36" s="156"/>
      <c r="G36" s="157">
        <f t="shared" si="6"/>
        <v>0</v>
      </c>
      <c r="O36" s="151">
        <v>2</v>
      </c>
      <c r="AA36" s="127">
        <v>1</v>
      </c>
      <c r="AB36" s="127">
        <v>7</v>
      </c>
      <c r="AC36" s="127">
        <v>7</v>
      </c>
      <c r="AZ36" s="127">
        <v>2</v>
      </c>
      <c r="BA36" s="127">
        <f t="shared" si="7"/>
        <v>0</v>
      </c>
      <c r="BB36" s="127">
        <f t="shared" si="8"/>
        <v>0</v>
      </c>
      <c r="BC36" s="127">
        <f t="shared" si="9"/>
        <v>0</v>
      </c>
      <c r="BD36" s="127">
        <f t="shared" si="10"/>
        <v>0</v>
      </c>
      <c r="BE36" s="127">
        <f t="shared" si="11"/>
        <v>0</v>
      </c>
      <c r="CA36" s="158">
        <v>1</v>
      </c>
      <c r="CB36" s="158">
        <v>7</v>
      </c>
      <c r="CZ36" s="127">
        <v>5.2399999999999999E-3</v>
      </c>
    </row>
    <row r="37" spans="1:104">
      <c r="A37" s="152">
        <v>20</v>
      </c>
      <c r="B37" s="153" t="s">
        <v>128</v>
      </c>
      <c r="C37" s="154" t="s">
        <v>129</v>
      </c>
      <c r="D37" s="155" t="s">
        <v>104</v>
      </c>
      <c r="E37" s="156">
        <v>30</v>
      </c>
      <c r="F37" s="156"/>
      <c r="G37" s="157">
        <f t="shared" si="6"/>
        <v>0</v>
      </c>
      <c r="O37" s="151">
        <v>2</v>
      </c>
      <c r="AA37" s="127">
        <v>1</v>
      </c>
      <c r="AB37" s="127">
        <v>7</v>
      </c>
      <c r="AC37" s="127">
        <v>7</v>
      </c>
      <c r="AZ37" s="127">
        <v>2</v>
      </c>
      <c r="BA37" s="127">
        <f t="shared" si="7"/>
        <v>0</v>
      </c>
      <c r="BB37" s="127">
        <f t="shared" si="8"/>
        <v>0</v>
      </c>
      <c r="BC37" s="127">
        <f t="shared" si="9"/>
        <v>0</v>
      </c>
      <c r="BD37" s="127">
        <f t="shared" si="10"/>
        <v>0</v>
      </c>
      <c r="BE37" s="127">
        <f t="shared" si="11"/>
        <v>0</v>
      </c>
      <c r="CA37" s="158">
        <v>1</v>
      </c>
      <c r="CB37" s="158">
        <v>7</v>
      </c>
      <c r="CZ37" s="127">
        <v>3.9300000000000003E-3</v>
      </c>
    </row>
    <row r="38" spans="1:104">
      <c r="A38" s="152">
        <v>21</v>
      </c>
      <c r="B38" s="153" t="s">
        <v>130</v>
      </c>
      <c r="C38" s="154" t="s">
        <v>131</v>
      </c>
      <c r="D38" s="155" t="s">
        <v>104</v>
      </c>
      <c r="E38" s="156">
        <v>30</v>
      </c>
      <c r="F38" s="156"/>
      <c r="G38" s="157">
        <f t="shared" si="6"/>
        <v>0</v>
      </c>
      <c r="O38" s="151">
        <v>2</v>
      </c>
      <c r="AA38" s="127">
        <v>1</v>
      </c>
      <c r="AB38" s="127">
        <v>7</v>
      </c>
      <c r="AC38" s="127">
        <v>7</v>
      </c>
      <c r="AZ38" s="127">
        <v>2</v>
      </c>
      <c r="BA38" s="127">
        <f t="shared" si="7"/>
        <v>0</v>
      </c>
      <c r="BB38" s="127">
        <f t="shared" si="8"/>
        <v>0</v>
      </c>
      <c r="BC38" s="127">
        <f t="shared" si="9"/>
        <v>0</v>
      </c>
      <c r="BD38" s="127">
        <f t="shared" si="10"/>
        <v>0</v>
      </c>
      <c r="BE38" s="127">
        <f t="shared" si="11"/>
        <v>0</v>
      </c>
      <c r="CA38" s="158">
        <v>1</v>
      </c>
      <c r="CB38" s="158">
        <v>7</v>
      </c>
      <c r="CZ38" s="127">
        <v>1.0000000000000001E-5</v>
      </c>
    </row>
    <row r="39" spans="1:104">
      <c r="A39" s="152">
        <v>22</v>
      </c>
      <c r="B39" s="153" t="s">
        <v>132</v>
      </c>
      <c r="C39" s="154" t="s">
        <v>133</v>
      </c>
      <c r="D39" s="155" t="s">
        <v>104</v>
      </c>
      <c r="E39" s="156">
        <v>15</v>
      </c>
      <c r="F39" s="156"/>
      <c r="G39" s="157">
        <f t="shared" si="6"/>
        <v>0</v>
      </c>
      <c r="O39" s="151">
        <v>2</v>
      </c>
      <c r="AA39" s="127">
        <v>1</v>
      </c>
      <c r="AB39" s="127">
        <v>7</v>
      </c>
      <c r="AC39" s="127">
        <v>7</v>
      </c>
      <c r="AZ39" s="127">
        <v>2</v>
      </c>
      <c r="BA39" s="127">
        <f t="shared" si="7"/>
        <v>0</v>
      </c>
      <c r="BB39" s="127">
        <f t="shared" si="8"/>
        <v>0</v>
      </c>
      <c r="BC39" s="127">
        <f t="shared" si="9"/>
        <v>0</v>
      </c>
      <c r="BD39" s="127">
        <f t="shared" si="10"/>
        <v>0</v>
      </c>
      <c r="BE39" s="127">
        <f t="shared" si="11"/>
        <v>0</v>
      </c>
      <c r="CA39" s="158">
        <v>1</v>
      </c>
      <c r="CB39" s="158">
        <v>7</v>
      </c>
      <c r="CZ39" s="127">
        <v>2.0000000000000002E-5</v>
      </c>
    </row>
    <row r="40" spans="1:104">
      <c r="A40" s="152">
        <v>23</v>
      </c>
      <c r="B40" s="153" t="s">
        <v>134</v>
      </c>
      <c r="C40" s="154" t="s">
        <v>135</v>
      </c>
      <c r="D40" s="155" t="s">
        <v>104</v>
      </c>
      <c r="E40" s="156">
        <v>15</v>
      </c>
      <c r="F40" s="156"/>
      <c r="G40" s="157">
        <f t="shared" si="6"/>
        <v>0</v>
      </c>
      <c r="O40" s="151">
        <v>2</v>
      </c>
      <c r="AA40" s="127">
        <v>1</v>
      </c>
      <c r="AB40" s="127">
        <v>7</v>
      </c>
      <c r="AC40" s="127">
        <v>7</v>
      </c>
      <c r="AZ40" s="127">
        <v>2</v>
      </c>
      <c r="BA40" s="127">
        <f t="shared" si="7"/>
        <v>0</v>
      </c>
      <c r="BB40" s="127">
        <f t="shared" si="8"/>
        <v>0</v>
      </c>
      <c r="BC40" s="127">
        <f t="shared" si="9"/>
        <v>0</v>
      </c>
      <c r="BD40" s="127">
        <f t="shared" si="10"/>
        <v>0</v>
      </c>
      <c r="BE40" s="127">
        <f t="shared" si="11"/>
        <v>0</v>
      </c>
      <c r="CA40" s="158">
        <v>1</v>
      </c>
      <c r="CB40" s="158">
        <v>7</v>
      </c>
      <c r="CZ40" s="127">
        <v>3.0000000000000001E-5</v>
      </c>
    </row>
    <row r="41" spans="1:104">
      <c r="A41" s="152">
        <v>24</v>
      </c>
      <c r="B41" s="153" t="s">
        <v>136</v>
      </c>
      <c r="C41" s="154" t="s">
        <v>137</v>
      </c>
      <c r="D41" s="155" t="s">
        <v>115</v>
      </c>
      <c r="E41" s="156">
        <v>1</v>
      </c>
      <c r="F41" s="156"/>
      <c r="G41" s="157">
        <f t="shared" si="6"/>
        <v>0</v>
      </c>
      <c r="O41" s="151">
        <v>2</v>
      </c>
      <c r="AA41" s="127">
        <v>1</v>
      </c>
      <c r="AB41" s="127">
        <v>7</v>
      </c>
      <c r="AC41" s="127">
        <v>7</v>
      </c>
      <c r="AZ41" s="127">
        <v>2</v>
      </c>
      <c r="BA41" s="127">
        <f t="shared" si="7"/>
        <v>0</v>
      </c>
      <c r="BB41" s="127">
        <f t="shared" si="8"/>
        <v>0</v>
      </c>
      <c r="BC41" s="127">
        <f t="shared" si="9"/>
        <v>0</v>
      </c>
      <c r="BD41" s="127">
        <f t="shared" si="10"/>
        <v>0</v>
      </c>
      <c r="BE41" s="127">
        <f t="shared" si="11"/>
        <v>0</v>
      </c>
      <c r="CA41" s="158">
        <v>1</v>
      </c>
      <c r="CB41" s="158">
        <v>7</v>
      </c>
      <c r="CZ41" s="127">
        <v>5.0000000000000001E-4</v>
      </c>
    </row>
    <row r="42" spans="1:104">
      <c r="A42" s="152">
        <v>25</v>
      </c>
      <c r="B42" s="153" t="s">
        <v>138</v>
      </c>
      <c r="C42" s="154" t="s">
        <v>139</v>
      </c>
      <c r="D42" s="155" t="s">
        <v>104</v>
      </c>
      <c r="E42" s="156">
        <v>60</v>
      </c>
      <c r="F42" s="156"/>
      <c r="G42" s="157">
        <f t="shared" si="6"/>
        <v>0</v>
      </c>
      <c r="O42" s="151">
        <v>2</v>
      </c>
      <c r="AA42" s="127">
        <v>1</v>
      </c>
      <c r="AB42" s="127">
        <v>7</v>
      </c>
      <c r="AC42" s="127">
        <v>7</v>
      </c>
      <c r="AZ42" s="127">
        <v>2</v>
      </c>
      <c r="BA42" s="127">
        <f t="shared" si="7"/>
        <v>0</v>
      </c>
      <c r="BB42" s="127">
        <f t="shared" si="8"/>
        <v>0</v>
      </c>
      <c r="BC42" s="127">
        <f t="shared" si="9"/>
        <v>0</v>
      </c>
      <c r="BD42" s="127">
        <f t="shared" si="10"/>
        <v>0</v>
      </c>
      <c r="BE42" s="127">
        <f t="shared" si="11"/>
        <v>0</v>
      </c>
      <c r="CA42" s="158">
        <v>1</v>
      </c>
      <c r="CB42" s="158">
        <v>7</v>
      </c>
      <c r="CZ42" s="127">
        <v>1.8000000000000001E-4</v>
      </c>
    </row>
    <row r="43" spans="1:104">
      <c r="A43" s="152">
        <v>26</v>
      </c>
      <c r="B43" s="153" t="s">
        <v>140</v>
      </c>
      <c r="C43" s="154" t="s">
        <v>141</v>
      </c>
      <c r="D43" s="155" t="s">
        <v>104</v>
      </c>
      <c r="E43" s="156">
        <v>60</v>
      </c>
      <c r="F43" s="156"/>
      <c r="G43" s="157">
        <f t="shared" si="6"/>
        <v>0</v>
      </c>
      <c r="O43" s="151">
        <v>2</v>
      </c>
      <c r="AA43" s="127">
        <v>1</v>
      </c>
      <c r="AB43" s="127">
        <v>7</v>
      </c>
      <c r="AC43" s="127">
        <v>7</v>
      </c>
      <c r="AZ43" s="127">
        <v>2</v>
      </c>
      <c r="BA43" s="127">
        <f t="shared" si="7"/>
        <v>0</v>
      </c>
      <c r="BB43" s="127">
        <f t="shared" si="8"/>
        <v>0</v>
      </c>
      <c r="BC43" s="127">
        <f t="shared" si="9"/>
        <v>0</v>
      </c>
      <c r="BD43" s="127">
        <f t="shared" si="10"/>
        <v>0</v>
      </c>
      <c r="BE43" s="127">
        <f t="shared" si="11"/>
        <v>0</v>
      </c>
      <c r="CA43" s="158">
        <v>1</v>
      </c>
      <c r="CB43" s="158">
        <v>7</v>
      </c>
      <c r="CZ43" s="127">
        <v>1.0000000000000001E-5</v>
      </c>
    </row>
    <row r="44" spans="1:104">
      <c r="A44" s="152">
        <v>27</v>
      </c>
      <c r="B44" s="153" t="s">
        <v>142</v>
      </c>
      <c r="C44" s="154" t="s">
        <v>143</v>
      </c>
      <c r="D44" s="155" t="s">
        <v>56</v>
      </c>
      <c r="E44" s="156"/>
      <c r="F44" s="156"/>
      <c r="G44" s="157">
        <f t="shared" si="6"/>
        <v>0</v>
      </c>
      <c r="O44" s="151">
        <v>2</v>
      </c>
      <c r="AA44" s="127">
        <v>7</v>
      </c>
      <c r="AB44" s="127">
        <v>1002</v>
      </c>
      <c r="AC44" s="127">
        <v>5</v>
      </c>
      <c r="AZ44" s="127">
        <v>2</v>
      </c>
      <c r="BA44" s="127">
        <f t="shared" si="7"/>
        <v>0</v>
      </c>
      <c r="BB44" s="127">
        <f t="shared" si="8"/>
        <v>0</v>
      </c>
      <c r="BC44" s="127">
        <f t="shared" si="9"/>
        <v>0</v>
      </c>
      <c r="BD44" s="127">
        <f t="shared" si="10"/>
        <v>0</v>
      </c>
      <c r="BE44" s="127">
        <f t="shared" si="11"/>
        <v>0</v>
      </c>
      <c r="CA44" s="158">
        <v>7</v>
      </c>
      <c r="CB44" s="158">
        <v>1002</v>
      </c>
      <c r="CZ44" s="127">
        <v>0</v>
      </c>
    </row>
    <row r="45" spans="1:104">
      <c r="A45" s="159"/>
      <c r="B45" s="160" t="s">
        <v>69</v>
      </c>
      <c r="C45" s="161" t="str">
        <f>CONCATENATE(B34," ",C34)</f>
        <v>722 Vnitřní vodovod</v>
      </c>
      <c r="D45" s="162"/>
      <c r="E45" s="163"/>
      <c r="F45" s="164"/>
      <c r="G45" s="165">
        <f>SUM(G34:G44)</f>
        <v>0</v>
      </c>
      <c r="O45" s="151">
        <v>4</v>
      </c>
      <c r="BA45" s="166">
        <f>SUM(BA34:BA44)</f>
        <v>0</v>
      </c>
      <c r="BB45" s="166">
        <f>SUM(BB34:BB44)</f>
        <v>0</v>
      </c>
      <c r="BC45" s="166">
        <f>SUM(BC34:BC44)</f>
        <v>0</v>
      </c>
      <c r="BD45" s="166">
        <f>SUM(BD34:BD44)</f>
        <v>0</v>
      </c>
      <c r="BE45" s="166">
        <f>SUM(BE34:BE44)</f>
        <v>0</v>
      </c>
    </row>
    <row r="46" spans="1:104">
      <c r="A46" s="144" t="s">
        <v>66</v>
      </c>
      <c r="B46" s="145" t="s">
        <v>144</v>
      </c>
      <c r="C46" s="146" t="s">
        <v>145</v>
      </c>
      <c r="D46" s="147"/>
      <c r="E46" s="148"/>
      <c r="F46" s="148"/>
      <c r="G46" s="149"/>
      <c r="H46" s="150"/>
      <c r="I46" s="150"/>
      <c r="O46" s="151">
        <v>1</v>
      </c>
    </row>
    <row r="47" spans="1:104">
      <c r="A47" s="152">
        <v>28</v>
      </c>
      <c r="B47" s="153" t="s">
        <v>146</v>
      </c>
      <c r="C47" s="154" t="s">
        <v>147</v>
      </c>
      <c r="D47" s="155" t="s">
        <v>148</v>
      </c>
      <c r="E47" s="156">
        <v>1</v>
      </c>
      <c r="F47" s="156"/>
      <c r="G47" s="157">
        <f t="shared" ref="G47:G54" si="12">E47*F47</f>
        <v>0</v>
      </c>
      <c r="O47" s="151">
        <v>2</v>
      </c>
      <c r="AA47" s="127">
        <v>11</v>
      </c>
      <c r="AB47" s="127">
        <v>3</v>
      </c>
      <c r="AC47" s="127">
        <v>7</v>
      </c>
      <c r="AZ47" s="127">
        <v>2</v>
      </c>
      <c r="BA47" s="127">
        <f t="shared" ref="BA47:BA54" si="13">IF(AZ47=1,G47,0)</f>
        <v>0</v>
      </c>
      <c r="BB47" s="127">
        <f t="shared" ref="BB47:BB54" si="14">IF(AZ47=2,G47,0)</f>
        <v>0</v>
      </c>
      <c r="BC47" s="127">
        <f t="shared" ref="BC47:BC54" si="15">IF(AZ47=3,G47,0)</f>
        <v>0</v>
      </c>
      <c r="BD47" s="127">
        <f t="shared" ref="BD47:BD54" si="16">IF(AZ47=4,G47,0)</f>
        <v>0</v>
      </c>
      <c r="BE47" s="127">
        <f t="shared" ref="BE47:BE54" si="17">IF(AZ47=5,G47,0)</f>
        <v>0</v>
      </c>
      <c r="CA47" s="158">
        <v>11</v>
      </c>
      <c r="CB47" s="158">
        <v>3</v>
      </c>
      <c r="CZ47" s="127">
        <v>4.7820000000000001E-2</v>
      </c>
    </row>
    <row r="48" spans="1:104">
      <c r="A48" s="152">
        <v>29</v>
      </c>
      <c r="B48" s="153" t="s">
        <v>149</v>
      </c>
      <c r="C48" s="154" t="s">
        <v>150</v>
      </c>
      <c r="D48" s="155" t="s">
        <v>115</v>
      </c>
      <c r="E48" s="156">
        <v>3</v>
      </c>
      <c r="F48" s="156"/>
      <c r="G48" s="157">
        <f t="shared" si="12"/>
        <v>0</v>
      </c>
      <c r="O48" s="151">
        <v>2</v>
      </c>
      <c r="AA48" s="127">
        <v>2</v>
      </c>
      <c r="AB48" s="127">
        <v>7</v>
      </c>
      <c r="AC48" s="127">
        <v>7</v>
      </c>
      <c r="AZ48" s="127">
        <v>2</v>
      </c>
      <c r="BA48" s="127">
        <f t="shared" si="13"/>
        <v>0</v>
      </c>
      <c r="BB48" s="127">
        <f t="shared" si="14"/>
        <v>0</v>
      </c>
      <c r="BC48" s="127">
        <f t="shared" si="15"/>
        <v>0</v>
      </c>
      <c r="BD48" s="127">
        <f t="shared" si="16"/>
        <v>0</v>
      </c>
      <c r="BE48" s="127">
        <f t="shared" si="17"/>
        <v>0</v>
      </c>
      <c r="CA48" s="158">
        <v>2</v>
      </c>
      <c r="CB48" s="158">
        <v>7</v>
      </c>
      <c r="CZ48" s="127">
        <v>1.8669999999999999E-2</v>
      </c>
    </row>
    <row r="49" spans="1:104">
      <c r="A49" s="152">
        <v>30</v>
      </c>
      <c r="B49" s="153" t="s">
        <v>151</v>
      </c>
      <c r="C49" s="154" t="s">
        <v>152</v>
      </c>
      <c r="D49" s="155" t="s">
        <v>115</v>
      </c>
      <c r="E49" s="156">
        <v>1</v>
      </c>
      <c r="F49" s="156"/>
      <c r="G49" s="157">
        <f t="shared" si="12"/>
        <v>0</v>
      </c>
      <c r="O49" s="151">
        <v>2</v>
      </c>
      <c r="AA49" s="127">
        <v>2</v>
      </c>
      <c r="AB49" s="127">
        <v>7</v>
      </c>
      <c r="AC49" s="127">
        <v>7</v>
      </c>
      <c r="AZ49" s="127">
        <v>2</v>
      </c>
      <c r="BA49" s="127">
        <f t="shared" si="13"/>
        <v>0</v>
      </c>
      <c r="BB49" s="127">
        <f t="shared" si="14"/>
        <v>0</v>
      </c>
      <c r="BC49" s="127">
        <f t="shared" si="15"/>
        <v>0</v>
      </c>
      <c r="BD49" s="127">
        <f t="shared" si="16"/>
        <v>0</v>
      </c>
      <c r="BE49" s="127">
        <f t="shared" si="17"/>
        <v>0</v>
      </c>
      <c r="CA49" s="158">
        <v>2</v>
      </c>
      <c r="CB49" s="158">
        <v>7</v>
      </c>
      <c r="CZ49" s="127">
        <v>7.2100000000000003E-3</v>
      </c>
    </row>
    <row r="50" spans="1:104">
      <c r="A50" s="152">
        <v>31</v>
      </c>
      <c r="B50" s="153" t="s">
        <v>153</v>
      </c>
      <c r="C50" s="154" t="s">
        <v>154</v>
      </c>
      <c r="D50" s="155" t="s">
        <v>115</v>
      </c>
      <c r="E50" s="156">
        <v>2</v>
      </c>
      <c r="F50" s="156"/>
      <c r="G50" s="157">
        <f t="shared" si="12"/>
        <v>0</v>
      </c>
      <c r="O50" s="151">
        <v>2</v>
      </c>
      <c r="AA50" s="127">
        <v>2</v>
      </c>
      <c r="AB50" s="127">
        <v>7</v>
      </c>
      <c r="AC50" s="127">
        <v>7</v>
      </c>
      <c r="AZ50" s="127">
        <v>2</v>
      </c>
      <c r="BA50" s="127">
        <f t="shared" si="13"/>
        <v>0</v>
      </c>
      <c r="BB50" s="127">
        <f t="shared" si="14"/>
        <v>0</v>
      </c>
      <c r="BC50" s="127">
        <f t="shared" si="15"/>
        <v>0</v>
      </c>
      <c r="BD50" s="127">
        <f t="shared" si="16"/>
        <v>0</v>
      </c>
      <c r="BE50" s="127">
        <f t="shared" si="17"/>
        <v>0</v>
      </c>
      <c r="CA50" s="158">
        <v>2</v>
      </c>
      <c r="CB50" s="158">
        <v>7</v>
      </c>
      <c r="CZ50" s="127">
        <v>3.2120000000000003E-2</v>
      </c>
    </row>
    <row r="51" spans="1:104">
      <c r="A51" s="152">
        <v>32</v>
      </c>
      <c r="B51" s="153" t="s">
        <v>155</v>
      </c>
      <c r="C51" s="154" t="s">
        <v>156</v>
      </c>
      <c r="D51" s="155" t="s">
        <v>115</v>
      </c>
      <c r="E51" s="156">
        <v>1</v>
      </c>
      <c r="F51" s="156"/>
      <c r="G51" s="157">
        <f t="shared" si="12"/>
        <v>0</v>
      </c>
      <c r="O51" s="151">
        <v>2</v>
      </c>
      <c r="AA51" s="127">
        <v>2</v>
      </c>
      <c r="AB51" s="127">
        <v>7</v>
      </c>
      <c r="AC51" s="127">
        <v>7</v>
      </c>
      <c r="AZ51" s="127">
        <v>2</v>
      </c>
      <c r="BA51" s="127">
        <f t="shared" si="13"/>
        <v>0</v>
      </c>
      <c r="BB51" s="127">
        <f t="shared" si="14"/>
        <v>0</v>
      </c>
      <c r="BC51" s="127">
        <f t="shared" si="15"/>
        <v>0</v>
      </c>
      <c r="BD51" s="127">
        <f t="shared" si="16"/>
        <v>0</v>
      </c>
      <c r="BE51" s="127">
        <f t="shared" si="17"/>
        <v>0</v>
      </c>
      <c r="CA51" s="158">
        <v>2</v>
      </c>
      <c r="CB51" s="158">
        <v>7</v>
      </c>
      <c r="CZ51" s="127">
        <v>0.13658000000000001</v>
      </c>
    </row>
    <row r="52" spans="1:104">
      <c r="A52" s="152">
        <v>33</v>
      </c>
      <c r="B52" s="153" t="s">
        <v>157</v>
      </c>
      <c r="C52" s="154" t="s">
        <v>158</v>
      </c>
      <c r="D52" s="155" t="s">
        <v>115</v>
      </c>
      <c r="E52" s="156">
        <v>1</v>
      </c>
      <c r="F52" s="156"/>
      <c r="G52" s="157">
        <f t="shared" si="12"/>
        <v>0</v>
      </c>
      <c r="O52" s="151">
        <v>2</v>
      </c>
      <c r="AA52" s="127">
        <v>2</v>
      </c>
      <c r="AB52" s="127">
        <v>7</v>
      </c>
      <c r="AC52" s="127">
        <v>7</v>
      </c>
      <c r="AZ52" s="127">
        <v>2</v>
      </c>
      <c r="BA52" s="127">
        <f t="shared" si="13"/>
        <v>0</v>
      </c>
      <c r="BB52" s="127">
        <f t="shared" si="14"/>
        <v>0</v>
      </c>
      <c r="BC52" s="127">
        <f t="shared" si="15"/>
        <v>0</v>
      </c>
      <c r="BD52" s="127">
        <f t="shared" si="16"/>
        <v>0</v>
      </c>
      <c r="BE52" s="127">
        <f t="shared" si="17"/>
        <v>0</v>
      </c>
      <c r="CA52" s="158">
        <v>2</v>
      </c>
      <c r="CB52" s="158">
        <v>7</v>
      </c>
      <c r="CZ52" s="127">
        <v>4.3899999999999998E-3</v>
      </c>
    </row>
    <row r="53" spans="1:104">
      <c r="A53" s="152">
        <v>34</v>
      </c>
      <c r="B53" s="153" t="s">
        <v>159</v>
      </c>
      <c r="C53" s="154" t="s">
        <v>160</v>
      </c>
      <c r="D53" s="155" t="s">
        <v>115</v>
      </c>
      <c r="E53" s="156">
        <v>1</v>
      </c>
      <c r="F53" s="156"/>
      <c r="G53" s="157">
        <f t="shared" si="12"/>
        <v>0</v>
      </c>
      <c r="O53" s="151">
        <v>2</v>
      </c>
      <c r="AA53" s="127">
        <v>3</v>
      </c>
      <c r="AB53" s="127">
        <v>7</v>
      </c>
      <c r="AC53" s="127">
        <v>64251258</v>
      </c>
      <c r="AZ53" s="127">
        <v>2</v>
      </c>
      <c r="BA53" s="127">
        <f t="shared" si="13"/>
        <v>0</v>
      </c>
      <c r="BB53" s="127">
        <f t="shared" si="14"/>
        <v>0</v>
      </c>
      <c r="BC53" s="127">
        <f t="shared" si="15"/>
        <v>0</v>
      </c>
      <c r="BD53" s="127">
        <f t="shared" si="16"/>
        <v>0</v>
      </c>
      <c r="BE53" s="127">
        <f t="shared" si="17"/>
        <v>0</v>
      </c>
      <c r="CA53" s="158">
        <v>3</v>
      </c>
      <c r="CB53" s="158">
        <v>7</v>
      </c>
      <c r="CZ53" s="127">
        <v>1.7000000000000001E-2</v>
      </c>
    </row>
    <row r="54" spans="1:104">
      <c r="A54" s="152">
        <v>35</v>
      </c>
      <c r="B54" s="153" t="s">
        <v>161</v>
      </c>
      <c r="C54" s="154" t="s">
        <v>162</v>
      </c>
      <c r="D54" s="155" t="s">
        <v>56</v>
      </c>
      <c r="E54" s="156"/>
      <c r="F54" s="156"/>
      <c r="G54" s="157">
        <f t="shared" si="12"/>
        <v>0</v>
      </c>
      <c r="O54" s="151">
        <v>2</v>
      </c>
      <c r="AA54" s="127">
        <v>7</v>
      </c>
      <c r="AB54" s="127">
        <v>1002</v>
      </c>
      <c r="AC54" s="127">
        <v>5</v>
      </c>
      <c r="AZ54" s="127">
        <v>2</v>
      </c>
      <c r="BA54" s="127">
        <f t="shared" si="13"/>
        <v>0</v>
      </c>
      <c r="BB54" s="127">
        <f t="shared" si="14"/>
        <v>0</v>
      </c>
      <c r="BC54" s="127">
        <f t="shared" si="15"/>
        <v>0</v>
      </c>
      <c r="BD54" s="127">
        <f t="shared" si="16"/>
        <v>0</v>
      </c>
      <c r="BE54" s="127">
        <f t="shared" si="17"/>
        <v>0</v>
      </c>
      <c r="CA54" s="158">
        <v>7</v>
      </c>
      <c r="CB54" s="158">
        <v>1002</v>
      </c>
      <c r="CZ54" s="127">
        <v>0</v>
      </c>
    </row>
    <row r="55" spans="1:104">
      <c r="A55" s="159"/>
      <c r="B55" s="160" t="s">
        <v>69</v>
      </c>
      <c r="C55" s="161" t="str">
        <f>CONCATENATE(B46," ",C46)</f>
        <v>725 Zařizovací předměty</v>
      </c>
      <c r="D55" s="162"/>
      <c r="E55" s="163"/>
      <c r="F55" s="164"/>
      <c r="G55" s="165">
        <f>SUM(G46:G54)</f>
        <v>0</v>
      </c>
      <c r="O55" s="151">
        <v>4</v>
      </c>
      <c r="BA55" s="166">
        <f>SUM(BA46:BA54)</f>
        <v>0</v>
      </c>
      <c r="BB55" s="166">
        <f>SUM(BB46:BB54)</f>
        <v>0</v>
      </c>
      <c r="BC55" s="166">
        <f>SUM(BC46:BC54)</f>
        <v>0</v>
      </c>
      <c r="BD55" s="166">
        <f>SUM(BD46:BD54)</f>
        <v>0</v>
      </c>
      <c r="BE55" s="166">
        <f>SUM(BE46:BE54)</f>
        <v>0</v>
      </c>
    </row>
    <row r="56" spans="1:104">
      <c r="E56" s="127"/>
    </row>
    <row r="57" spans="1:104">
      <c r="E57" s="127"/>
    </row>
    <row r="58" spans="1:104">
      <c r="E58" s="127"/>
    </row>
    <row r="59" spans="1:104">
      <c r="E59" s="127"/>
    </row>
    <row r="60" spans="1:104">
      <c r="E60" s="127"/>
    </row>
    <row r="61" spans="1:104">
      <c r="E61" s="127"/>
    </row>
    <row r="62" spans="1:104">
      <c r="E62" s="127"/>
    </row>
    <row r="63" spans="1:104">
      <c r="E63" s="127"/>
    </row>
    <row r="64" spans="1:104">
      <c r="E64" s="127"/>
    </row>
    <row r="65" spans="1:7">
      <c r="E65" s="127"/>
    </row>
    <row r="66" spans="1:7">
      <c r="E66" s="127"/>
    </row>
    <row r="67" spans="1:7">
      <c r="E67" s="127"/>
    </row>
    <row r="68" spans="1:7">
      <c r="E68" s="127"/>
    </row>
    <row r="69" spans="1:7">
      <c r="E69" s="127"/>
    </row>
    <row r="70" spans="1:7">
      <c r="E70" s="127"/>
    </row>
    <row r="71" spans="1:7">
      <c r="E71" s="127"/>
    </row>
    <row r="72" spans="1:7">
      <c r="E72" s="127"/>
    </row>
    <row r="73" spans="1:7">
      <c r="E73" s="127"/>
    </row>
    <row r="74" spans="1:7">
      <c r="E74" s="127"/>
    </row>
    <row r="75" spans="1:7">
      <c r="E75" s="127"/>
    </row>
    <row r="76" spans="1:7">
      <c r="E76" s="127"/>
    </row>
    <row r="77" spans="1:7">
      <c r="E77" s="127"/>
    </row>
    <row r="78" spans="1:7">
      <c r="E78" s="127"/>
    </row>
    <row r="79" spans="1:7">
      <c r="A79" s="167"/>
      <c r="B79" s="167"/>
      <c r="C79" s="167"/>
      <c r="D79" s="167"/>
      <c r="E79" s="167"/>
      <c r="F79" s="167"/>
      <c r="G79" s="167"/>
    </row>
    <row r="80" spans="1:7">
      <c r="A80" s="167"/>
      <c r="B80" s="167"/>
      <c r="C80" s="167"/>
      <c r="D80" s="167"/>
      <c r="E80" s="167"/>
      <c r="F80" s="167"/>
      <c r="G80" s="167"/>
    </row>
    <row r="81" spans="1:7">
      <c r="A81" s="167"/>
      <c r="B81" s="167"/>
      <c r="C81" s="167"/>
      <c r="D81" s="167"/>
      <c r="E81" s="167"/>
      <c r="F81" s="167"/>
      <c r="G81" s="167"/>
    </row>
    <row r="82" spans="1:7">
      <c r="A82" s="167"/>
      <c r="B82" s="167"/>
      <c r="C82" s="167"/>
      <c r="D82" s="167"/>
      <c r="E82" s="167"/>
      <c r="F82" s="167"/>
      <c r="G82" s="167"/>
    </row>
    <row r="83" spans="1:7">
      <c r="E83" s="127"/>
    </row>
    <row r="84" spans="1:7">
      <c r="E84" s="127"/>
    </row>
    <row r="85" spans="1:7">
      <c r="E85" s="127"/>
    </row>
    <row r="86" spans="1:7">
      <c r="E86" s="127"/>
    </row>
    <row r="87" spans="1:7">
      <c r="E87" s="127"/>
    </row>
    <row r="88" spans="1:7">
      <c r="E88" s="127"/>
    </row>
    <row r="89" spans="1:7">
      <c r="E89" s="127"/>
    </row>
    <row r="90" spans="1:7">
      <c r="E90" s="127"/>
    </row>
    <row r="91" spans="1:7">
      <c r="E91" s="127"/>
    </row>
    <row r="92" spans="1:7">
      <c r="E92" s="127"/>
    </row>
    <row r="93" spans="1:7">
      <c r="E93" s="127"/>
    </row>
    <row r="94" spans="1:7">
      <c r="E94" s="127"/>
    </row>
    <row r="95" spans="1:7">
      <c r="E95" s="127"/>
    </row>
    <row r="96" spans="1:7">
      <c r="E96" s="127"/>
    </row>
    <row r="97" spans="5:5">
      <c r="E97" s="127"/>
    </row>
    <row r="98" spans="5:5">
      <c r="E98" s="127"/>
    </row>
    <row r="99" spans="5:5">
      <c r="E99" s="127"/>
    </row>
    <row r="100" spans="5:5">
      <c r="E100" s="127"/>
    </row>
    <row r="101" spans="5:5">
      <c r="E101" s="127"/>
    </row>
    <row r="102" spans="5:5">
      <c r="E102" s="127"/>
    </row>
    <row r="103" spans="5:5">
      <c r="E103" s="127"/>
    </row>
    <row r="104" spans="5:5">
      <c r="E104" s="127"/>
    </row>
    <row r="105" spans="5:5">
      <c r="E105" s="127"/>
    </row>
    <row r="106" spans="5:5">
      <c r="E106" s="127"/>
    </row>
    <row r="107" spans="5:5">
      <c r="E107" s="127"/>
    </row>
    <row r="108" spans="5:5">
      <c r="E108" s="127"/>
    </row>
    <row r="109" spans="5:5">
      <c r="E109" s="127"/>
    </row>
    <row r="110" spans="5:5">
      <c r="E110" s="127"/>
    </row>
    <row r="111" spans="5:5">
      <c r="E111" s="127"/>
    </row>
    <row r="112" spans="5:5">
      <c r="E112" s="127"/>
    </row>
    <row r="113" spans="1:7">
      <c r="E113" s="127"/>
    </row>
    <row r="114" spans="1:7">
      <c r="A114" s="168"/>
      <c r="B114" s="168"/>
    </row>
    <row r="115" spans="1:7">
      <c r="A115" s="167"/>
      <c r="B115" s="167"/>
      <c r="C115" s="170"/>
      <c r="D115" s="170"/>
      <c r="E115" s="171"/>
      <c r="F115" s="170"/>
      <c r="G115" s="172"/>
    </row>
    <row r="116" spans="1:7">
      <c r="A116" s="173"/>
      <c r="B116" s="173"/>
      <c r="C116" s="167"/>
      <c r="D116" s="167"/>
      <c r="E116" s="174"/>
      <c r="F116" s="167"/>
      <c r="G116" s="167"/>
    </row>
    <row r="117" spans="1:7">
      <c r="A117" s="167"/>
      <c r="B117" s="167"/>
      <c r="C117" s="167"/>
      <c r="D117" s="167"/>
      <c r="E117" s="174"/>
      <c r="F117" s="167"/>
      <c r="G117" s="167"/>
    </row>
    <row r="118" spans="1:7">
      <c r="A118" s="167"/>
      <c r="B118" s="167"/>
      <c r="C118" s="167"/>
      <c r="D118" s="167"/>
      <c r="E118" s="174"/>
      <c r="F118" s="167"/>
      <c r="G118" s="167"/>
    </row>
    <row r="119" spans="1:7">
      <c r="A119" s="167"/>
      <c r="B119" s="167"/>
      <c r="C119" s="167"/>
      <c r="D119" s="167"/>
      <c r="E119" s="174"/>
      <c r="F119" s="167"/>
      <c r="G119" s="167"/>
    </row>
    <row r="120" spans="1:7">
      <c r="A120" s="167"/>
      <c r="B120" s="167"/>
      <c r="C120" s="167"/>
      <c r="D120" s="167"/>
      <c r="E120" s="174"/>
      <c r="F120" s="167"/>
      <c r="G120" s="167"/>
    </row>
    <row r="121" spans="1:7">
      <c r="A121" s="167"/>
      <c r="B121" s="167"/>
      <c r="C121" s="167"/>
      <c r="D121" s="167"/>
      <c r="E121" s="174"/>
      <c r="F121" s="167"/>
      <c r="G121" s="167"/>
    </row>
    <row r="122" spans="1:7">
      <c r="A122" s="167"/>
      <c r="B122" s="167"/>
      <c r="C122" s="167"/>
      <c r="D122" s="167"/>
      <c r="E122" s="174"/>
      <c r="F122" s="167"/>
      <c r="G122" s="167"/>
    </row>
    <row r="123" spans="1:7">
      <c r="A123" s="167"/>
      <c r="B123" s="167"/>
      <c r="C123" s="167"/>
      <c r="D123" s="167"/>
      <c r="E123" s="174"/>
      <c r="F123" s="167"/>
      <c r="G123" s="167"/>
    </row>
    <row r="124" spans="1:7">
      <c r="A124" s="167"/>
      <c r="B124" s="167"/>
      <c r="C124" s="167"/>
      <c r="D124" s="167"/>
      <c r="E124" s="174"/>
      <c r="F124" s="167"/>
      <c r="G124" s="167"/>
    </row>
    <row r="125" spans="1:7">
      <c r="A125" s="167"/>
      <c r="B125" s="167"/>
      <c r="C125" s="167"/>
      <c r="D125" s="167"/>
      <c r="E125" s="174"/>
      <c r="F125" s="167"/>
      <c r="G125" s="167"/>
    </row>
    <row r="126" spans="1:7">
      <c r="A126" s="167"/>
      <c r="B126" s="167"/>
      <c r="C126" s="167"/>
      <c r="D126" s="167"/>
      <c r="E126" s="174"/>
      <c r="F126" s="167"/>
      <c r="G126" s="167"/>
    </row>
    <row r="127" spans="1:7">
      <c r="A127" s="167"/>
      <c r="B127" s="167"/>
      <c r="C127" s="167"/>
      <c r="D127" s="167"/>
      <c r="E127" s="174"/>
      <c r="F127" s="167"/>
      <c r="G127" s="167"/>
    </row>
    <row r="128" spans="1:7">
      <c r="A128" s="167"/>
      <c r="B128" s="167"/>
      <c r="C128" s="167"/>
      <c r="D128" s="167"/>
      <c r="E128" s="174"/>
      <c r="F128" s="167"/>
      <c r="G128" s="167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Pocitac pro internet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Marek</dc:creator>
  <cp:lastModifiedBy>tyc.jaroslav</cp:lastModifiedBy>
  <dcterms:created xsi:type="dcterms:W3CDTF">2014-12-12T10:59:41Z</dcterms:created>
  <dcterms:modified xsi:type="dcterms:W3CDTF">2015-01-05T13:16:42Z</dcterms:modified>
</cp:coreProperties>
</file>